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H:\UDS\Data Entry Tool_2018\"/>
    </mc:Choice>
  </mc:AlternateContent>
  <xr:revisionPtr revIDLastSave="0" documentId="13_ncr:1_{58ECCCCC-FF90-439A-9DE2-9A765020F982}" xr6:coauthVersionLast="37" xr6:coauthVersionMax="37" xr10:uidLastSave="{00000000-0000-0000-0000-000000000000}"/>
  <bookViews>
    <workbookView xWindow="0" yWindow="0" windowWidth="20490" windowHeight="6945" tabRatio="715" activeTab="2" xr2:uid="{00000000-000D-0000-FFFF-FFFF00000000}"/>
  </bookViews>
  <sheets>
    <sheet name="Instructions for Use" sheetId="17" r:id="rId1"/>
    <sheet name="Code Definitions" sheetId="8" r:id="rId2"/>
    <sheet name="2yo_Imms " sheetId="26" r:id="rId3"/>
    <sheet name="Pap_Test " sheetId="27" r:id="rId4"/>
    <sheet name="BMI_Child" sheetId="9" r:id="rId5"/>
    <sheet name="BMI Adult" sheetId="28" r:id="rId6"/>
    <sheet name="Tobacco" sheetId="11" r:id="rId7"/>
    <sheet name="Asthma" sheetId="30" r:id="rId8"/>
    <sheet name="CAD" sheetId="31" r:id="rId9"/>
    <sheet name="IVD" sheetId="32" r:id="rId10"/>
    <sheet name="Colorectal" sheetId="33" r:id="rId11"/>
    <sheet name="HIV_Linkage" sheetId="34" r:id="rId12"/>
    <sheet name="Depression" sheetId="35" r:id="rId13"/>
    <sheet name="Dental_Sealants " sheetId="36" r:id="rId14"/>
    <sheet name="Hypertension" sheetId="38" r:id="rId15"/>
    <sheet name="Diabetes" sheetId="6" r:id="rId16"/>
    <sheet name="Table 6B UDS Data Output" sheetId="14" r:id="rId17"/>
    <sheet name="Table 7 UDS Data Output" sheetId="15" r:id="rId18"/>
    <sheet name="Compliance Summary Data" sheetId="39" r:id="rId19"/>
  </sheets>
  <definedNames>
    <definedName name="Compliance">#REF!</definedName>
    <definedName name="_xlnm.Print_Area" localSheetId="4">BMI_Child!$A$1:$I$206</definedName>
    <definedName name="_xlnm.Print_Area" localSheetId="6">Tobacco!$A$1:$I$206</definedName>
    <definedName name="_xlnm.Print_Titles" localSheetId="4">BMI_Child!$6:$6</definedName>
    <definedName name="_xlnm.Print_Titles" localSheetId="15">Diabetes!$8:$8</definedName>
    <definedName name="_xlnm.Print_Titles" localSheetId="6">Tobacco!$6:$6</definedName>
  </definedName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5" i="15" l="1"/>
  <c r="J11" i="39" l="1"/>
  <c r="E54" i="15" l="1"/>
  <c r="E48" i="15"/>
  <c r="E44" i="15"/>
  <c r="E38" i="15"/>
  <c r="E35" i="15" l="1"/>
  <c r="E39" i="15"/>
  <c r="E45" i="15"/>
  <c r="E49" i="15"/>
  <c r="E36" i="15"/>
  <c r="E40" i="15"/>
  <c r="E46" i="15"/>
  <c r="E50" i="15"/>
  <c r="C5" i="6"/>
  <c r="E34" i="15"/>
  <c r="E37" i="15"/>
  <c r="E41" i="15"/>
  <c r="E47" i="15"/>
  <c r="E51" i="15"/>
  <c r="D6" i="15"/>
  <c r="D21" i="15"/>
  <c r="J14" i="39"/>
  <c r="I14" i="39"/>
  <c r="F14" i="39"/>
  <c r="E14" i="39"/>
  <c r="D14" i="39"/>
  <c r="J13" i="39"/>
  <c r="I13" i="39"/>
  <c r="H13" i="39"/>
  <c r="G13" i="39"/>
  <c r="E13" i="39"/>
  <c r="D13" i="39"/>
  <c r="J12" i="39"/>
  <c r="I12" i="39"/>
  <c r="F12" i="39"/>
  <c r="E12" i="39"/>
  <c r="D12" i="39"/>
  <c r="I11" i="39"/>
  <c r="F11" i="39"/>
  <c r="E11" i="39"/>
  <c r="D11" i="39"/>
  <c r="C4" i="33"/>
  <c r="J10" i="39"/>
  <c r="I10" i="39"/>
  <c r="F10" i="39"/>
  <c r="E10" i="39"/>
  <c r="C4" i="32"/>
  <c r="J9" i="39"/>
  <c r="I9" i="39"/>
  <c r="F9" i="39"/>
  <c r="E9" i="39"/>
  <c r="D10" i="39"/>
  <c r="D9" i="39"/>
  <c r="J8" i="39"/>
  <c r="I8" i="39"/>
  <c r="F8" i="39"/>
  <c r="E8" i="39"/>
  <c r="D8" i="39"/>
  <c r="J6" i="39"/>
  <c r="I6" i="39"/>
  <c r="H6" i="39"/>
  <c r="G6" i="39"/>
  <c r="E6" i="39"/>
  <c r="D6" i="39"/>
  <c r="J5" i="39"/>
  <c r="I5" i="39"/>
  <c r="H5" i="39"/>
  <c r="G5" i="39"/>
  <c r="E5" i="39"/>
  <c r="D5" i="39"/>
  <c r="J4" i="39"/>
  <c r="I4" i="39"/>
  <c r="F4" i="39"/>
  <c r="E4" i="39"/>
  <c r="D4" i="39"/>
  <c r="J3" i="39"/>
  <c r="I3" i="39"/>
  <c r="F3" i="39"/>
  <c r="E3" i="39"/>
  <c r="D3" i="39"/>
  <c r="E52" i="15" l="1"/>
  <c r="E42" i="15"/>
  <c r="J7" i="39"/>
  <c r="I7" i="39"/>
  <c r="H7" i="39"/>
  <c r="G7" i="39"/>
  <c r="E7" i="39"/>
  <c r="D7" i="39"/>
  <c r="C5" i="36" l="1"/>
  <c r="C5" i="35"/>
  <c r="C5" i="34"/>
  <c r="C5" i="31"/>
  <c r="C5" i="30"/>
  <c r="C5" i="11"/>
  <c r="I5" i="27" l="1"/>
  <c r="J5" i="33" l="1"/>
  <c r="C5" i="33" s="1"/>
  <c r="B11" i="39" s="1"/>
  <c r="E25" i="15" l="1"/>
  <c r="D25" i="15"/>
  <c r="E22" i="15" l="1"/>
  <c r="E21" i="15"/>
  <c r="E20" i="15"/>
  <c r="E19" i="15"/>
  <c r="E18" i="15"/>
  <c r="E17" i="15"/>
  <c r="E16" i="15"/>
  <c r="E15" i="15"/>
  <c r="D5" i="15"/>
  <c r="D22" i="15"/>
  <c r="D20" i="15"/>
  <c r="D19" i="15"/>
  <c r="D18" i="15"/>
  <c r="D17" i="15"/>
  <c r="D16" i="15"/>
  <c r="D15" i="15"/>
  <c r="E12" i="15"/>
  <c r="E11" i="15"/>
  <c r="E10" i="15"/>
  <c r="E9" i="15"/>
  <c r="E8" i="15"/>
  <c r="E7" i="15"/>
  <c r="E6" i="15"/>
  <c r="E5" i="15"/>
  <c r="D12" i="15"/>
  <c r="D11" i="15"/>
  <c r="D10" i="15"/>
  <c r="D9" i="15"/>
  <c r="D8" i="15"/>
  <c r="D7" i="15"/>
  <c r="C23" i="15"/>
  <c r="C13" i="15"/>
  <c r="A11" i="38"/>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10" i="38"/>
  <c r="C5" i="38"/>
  <c r="E26" i="15" s="1"/>
  <c r="J4" i="38"/>
  <c r="C4" i="38" s="1"/>
  <c r="C26" i="15" l="1"/>
  <c r="D26" i="15"/>
  <c r="J15" i="39"/>
  <c r="I15" i="39"/>
  <c r="D15" i="39"/>
  <c r="E15" i="39"/>
  <c r="F15" i="39"/>
  <c r="B15" i="39"/>
  <c r="C15" i="39" s="1"/>
  <c r="E23" i="15"/>
  <c r="D23" i="15"/>
  <c r="E13" i="15"/>
  <c r="D13" i="15"/>
  <c r="C59" i="14" l="1"/>
  <c r="C54" i="14"/>
  <c r="C49" i="14"/>
  <c r="C44" i="14"/>
  <c r="C39" i="14"/>
  <c r="C34" i="14" l="1"/>
  <c r="C29" i="14"/>
  <c r="E24" i="14"/>
  <c r="C19" i="14"/>
  <c r="C9" i="14"/>
  <c r="C4" i="14"/>
  <c r="A8" i="36"/>
  <c r="A9" i="36" s="1"/>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A76" i="36" s="1"/>
  <c r="J5" i="36"/>
  <c r="A8" i="35"/>
  <c r="A9" i="35" s="1"/>
  <c r="A10" i="35" s="1"/>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53" i="35" s="1"/>
  <c r="A54" i="35" s="1"/>
  <c r="A55" i="35" s="1"/>
  <c r="A56" i="35" s="1"/>
  <c r="A57" i="35" s="1"/>
  <c r="A58" i="35" s="1"/>
  <c r="A59" i="35" s="1"/>
  <c r="A60" i="35" s="1"/>
  <c r="A61" i="35" s="1"/>
  <c r="A62" i="35" s="1"/>
  <c r="A63" i="35" s="1"/>
  <c r="A64" i="35" s="1"/>
  <c r="A65" i="35" s="1"/>
  <c r="A66" i="35" s="1"/>
  <c r="A67" i="35" s="1"/>
  <c r="A68" i="35" s="1"/>
  <c r="A69" i="35" s="1"/>
  <c r="A70" i="35" s="1"/>
  <c r="A71" i="35" s="1"/>
  <c r="A72" i="35" s="1"/>
  <c r="A73" i="35" s="1"/>
  <c r="A74" i="35" s="1"/>
  <c r="A75" i="35" s="1"/>
  <c r="A76" i="35" s="1"/>
  <c r="J5" i="35"/>
  <c r="A8" i="34"/>
  <c r="A9" i="34" s="1"/>
  <c r="A10" i="34" s="1"/>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J5" i="34"/>
  <c r="A8" i="33"/>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D44" i="14"/>
  <c r="A8" i="32"/>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J5" i="32"/>
  <c r="D39" i="14"/>
  <c r="A8" i="3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J5" i="31"/>
  <c r="J5" i="30"/>
  <c r="C4" i="30" s="1"/>
  <c r="B8" i="39" s="1"/>
  <c r="A8" i="30"/>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J5" i="11"/>
  <c r="C4" i="11" s="1"/>
  <c r="B7" i="39" s="1"/>
  <c r="C4" i="27"/>
  <c r="D9" i="14" s="1"/>
  <c r="C5" i="27"/>
  <c r="C5" i="26"/>
  <c r="P5" i="26"/>
  <c r="C4" i="26" s="1"/>
  <c r="A8" i="28"/>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I5" i="28"/>
  <c r="C4" i="28" s="1"/>
  <c r="D19" i="14" s="1"/>
  <c r="C5" i="28"/>
  <c r="J5" i="9"/>
  <c r="C4" i="9" s="1"/>
  <c r="A8" i="27"/>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B4" i="39" l="1"/>
  <c r="B3" i="39"/>
  <c r="B6" i="39"/>
  <c r="E19" i="14"/>
  <c r="E9" i="14"/>
  <c r="D24" i="14"/>
  <c r="E34" i="14"/>
  <c r="C4" i="31"/>
  <c r="C5" i="32"/>
  <c r="E54" i="14"/>
  <c r="C4" i="35"/>
  <c r="E59" i="14"/>
  <c r="C4" i="36"/>
  <c r="E49" i="14"/>
  <c r="C4" i="34"/>
  <c r="E29" i="14"/>
  <c r="D29" i="14"/>
  <c r="E4" i="14"/>
  <c r="D4" i="14"/>
  <c r="D59" i="14" l="1"/>
  <c r="B14" i="39"/>
  <c r="D54" i="14"/>
  <c r="B13" i="39"/>
  <c r="D49" i="14"/>
  <c r="B12" i="39"/>
  <c r="E39" i="14"/>
  <c r="B10" i="39"/>
  <c r="D34" i="14"/>
  <c r="B9" i="39"/>
  <c r="F59" i="14"/>
  <c r="F54" i="14" l="1"/>
  <c r="D54" i="15"/>
  <c r="D51" i="15"/>
  <c r="D50" i="15"/>
  <c r="D49" i="15"/>
  <c r="D48" i="15"/>
  <c r="D47" i="15"/>
  <c r="D46" i="15"/>
  <c r="D45" i="15"/>
  <c r="D44" i="15"/>
  <c r="D41" i="15"/>
  <c r="D40" i="15"/>
  <c r="D39" i="15"/>
  <c r="D38" i="15"/>
  <c r="D37" i="15"/>
  <c r="D36" i="15"/>
  <c r="D35" i="15"/>
  <c r="D34" i="15"/>
  <c r="F49" i="14" l="1"/>
  <c r="K4" i="6" l="1"/>
  <c r="F39" i="14" l="1"/>
  <c r="F44" i="14" l="1"/>
  <c r="F34" i="14"/>
  <c r="C52" i="15"/>
  <c r="C42" i="15"/>
  <c r="C24" i="14"/>
  <c r="C14" i="14"/>
  <c r="C55" i="15" l="1"/>
  <c r="D42" i="15"/>
  <c r="D52" i="15"/>
  <c r="C5" i="9"/>
  <c r="B5" i="39" s="1"/>
  <c r="C4" i="6"/>
  <c r="A8" i="1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10" i="6"/>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J16" i="39" l="1"/>
  <c r="D16" i="39"/>
  <c r="E16" i="39"/>
  <c r="F16" i="39"/>
  <c r="I16" i="39"/>
  <c r="C16" i="39"/>
  <c r="F29" i="14"/>
  <c r="F9" i="14"/>
  <c r="F24" i="14"/>
  <c r="F19" i="14"/>
  <c r="E14" i="14"/>
  <c r="D14" i="14"/>
  <c r="F14" i="14" s="1"/>
  <c r="D55" i="15"/>
  <c r="F4" i="14"/>
  <c r="E44" i="14" l="1"/>
</calcChain>
</file>

<file path=xl/sharedStrings.xml><?xml version="1.0" encoding="utf-8"?>
<sst xmlns="http://schemas.openxmlformats.org/spreadsheetml/2006/main" count="635" uniqueCount="310">
  <si>
    <t>Medical Record # and/or Name</t>
  </si>
  <si>
    <t>DOB</t>
  </si>
  <si>
    <t>Excluded</t>
  </si>
  <si>
    <t>Notes</t>
  </si>
  <si>
    <t>#</t>
  </si>
  <si>
    <t>Number in Universe</t>
  </si>
  <si>
    <t>Number in compliance</t>
  </si>
  <si>
    <t>Number reviewed</t>
  </si>
  <si>
    <t>Number excluded</t>
  </si>
  <si>
    <t>% HbA1c</t>
  </si>
  <si>
    <t>Date
Last HbA1c</t>
  </si>
  <si>
    <t>Date of 
Last BP</t>
  </si>
  <si>
    <t>4 DTaP/DTP</t>
  </si>
  <si>
    <t>3 IPV</t>
  </si>
  <si>
    <t>1 MMR</t>
  </si>
  <si>
    <t>3 HepB</t>
  </si>
  <si>
    <t>1 VZV</t>
  </si>
  <si>
    <t>Compliance Code</t>
  </si>
  <si>
    <t>Blood Pressure (BP)</t>
  </si>
  <si>
    <t>Code</t>
  </si>
  <si>
    <t>HbA1c Range</t>
  </si>
  <si>
    <t>Defined</t>
  </si>
  <si>
    <t>No service provided</t>
  </si>
  <si>
    <t>Service Incomplete</t>
  </si>
  <si>
    <t>Can't determine if service is indicated</t>
  </si>
  <si>
    <t>Patient refused/declined service</t>
  </si>
  <si>
    <t>No attempt to perform procedures or no referral made to patient for measurement services.</t>
  </si>
  <si>
    <t>Only part of the measurement requirements were fulfilled or referral made but patient did not receive the recommended services and no followup was made to encourage patient to complete the service.</t>
  </si>
  <si>
    <t>Chart indicates completion of service but there is no evidence that properly documents the completion of services.</t>
  </si>
  <si>
    <t>Referral for services made but patient refused or declined the service.</t>
  </si>
  <si>
    <t>Patient excluded because chart notes show evidence of patient meeting exclusion criteria for the measure.</t>
  </si>
  <si>
    <t>&gt;9% or No Test During Year</t>
  </si>
  <si>
    <t>Date Counseled on Physical Activity</t>
  </si>
  <si>
    <t>Date Counseled on Nutrition</t>
  </si>
  <si>
    <t>Date BMI Percentile Documented</t>
  </si>
  <si>
    <t>BMI Percentile</t>
  </si>
  <si>
    <t xml:space="preserve">Unreported/Refused to Report Race AND Ethnicity (h)           </t>
  </si>
  <si>
    <t>Race/Ethnicity code</t>
  </si>
  <si>
    <t>3f</t>
  </si>
  <si>
    <t>Number with HbA1c &gt; 9% or No Measurement During Year</t>
  </si>
  <si>
    <t>Range Code (column number)</t>
  </si>
  <si>
    <t>Compliance Code Definitions</t>
  </si>
  <si>
    <t>Hba1c Range Definitions</t>
  </si>
  <si>
    <t>Compliance Category</t>
  </si>
  <si>
    <t>Hba1c Range</t>
  </si>
  <si>
    <t>Most recent hemoglobin A1c (Hba1c) was more than 9% or there was no measurement taken during the year.</t>
  </si>
  <si>
    <t>( a )</t>
  </si>
  <si>
    <t xml:space="preserve"> ( b )</t>
  </si>
  <si>
    <t>Number of Patients Immunized</t>
  </si>
  <si>
    <t xml:space="preserve"> ( c )</t>
  </si>
  <si>
    <t>( b )</t>
  </si>
  <si>
    <t>Number of Patients Tested</t>
  </si>
  <si>
    <t>( c )</t>
  </si>
  <si>
    <t xml:space="preserve"> ( a )</t>
  </si>
  <si>
    <t>Charts Sampled or EHR Total</t>
  </si>
  <si>
    <t>Number of Patients with Acceptable Plan</t>
  </si>
  <si>
    <t>Race and Ethnicity</t>
  </si>
  <si>
    <t>(2a)</t>
  </si>
  <si>
    <t xml:space="preserve">Charts Sampled or EHR Total </t>
  </si>
  <si>
    <t>(2b)</t>
  </si>
  <si>
    <t>Patients with HTN Controlled</t>
  </si>
  <si>
    <t>(2c)</t>
  </si>
  <si>
    <t>Hispanic/Latino</t>
  </si>
  <si>
    <t>1a</t>
  </si>
  <si>
    <t>Asian</t>
  </si>
  <si>
    <t>1b1</t>
  </si>
  <si>
    <t>Native Hawaiian</t>
  </si>
  <si>
    <t>1b2</t>
  </si>
  <si>
    <t>1c</t>
  </si>
  <si>
    <t>Black/African American</t>
  </si>
  <si>
    <t>1d</t>
  </si>
  <si>
    <t>American Indian/Alaska Native</t>
  </si>
  <si>
    <t>1e</t>
  </si>
  <si>
    <t>White</t>
  </si>
  <si>
    <t>1f</t>
  </si>
  <si>
    <t>More than One Race</t>
  </si>
  <si>
    <t>1g</t>
  </si>
  <si>
    <t>Unreported/Refused to Report Race</t>
  </si>
  <si>
    <t>Subtotal Hispanic/Latino</t>
  </si>
  <si>
    <t>Non-Hispanic/Latino</t>
  </si>
  <si>
    <t>2a</t>
  </si>
  <si>
    <t>2b1</t>
  </si>
  <si>
    <t>2b2</t>
  </si>
  <si>
    <t>2c</t>
  </si>
  <si>
    <t>2d</t>
  </si>
  <si>
    <t>2e</t>
  </si>
  <si>
    <t>2f</t>
  </si>
  <si>
    <t>2g</t>
  </si>
  <si>
    <t>Subtotal Non-Hispanic/Latino</t>
  </si>
  <si>
    <t>Unreported/Refused to Report Ethnicity</t>
  </si>
  <si>
    <t>h</t>
  </si>
  <si>
    <t>Unreported/Refused to Report Race and Ethnicity</t>
  </si>
  <si>
    <t>i</t>
  </si>
  <si>
    <t>Total</t>
  </si>
  <si>
    <t>(3a)</t>
  </si>
  <si>
    <t>(3b)</t>
  </si>
  <si>
    <t xml:space="preserve">Patients with Hba1c &gt;9% Or No Test During Year </t>
  </si>
  <si>
    <t>(3f)</t>
  </si>
  <si>
    <t>Table 7, SECTION C:  DIABETES BY RACE AND HISPANIC/LATINO ETHNICITY</t>
  </si>
  <si>
    <t>Table 7, SECTION B:  Hypertension by Race and Hispanic/Latino Ethnicity</t>
  </si>
  <si>
    <t>Race/Ethnicity Code Definitions</t>
  </si>
  <si>
    <t>Other Pacific Islander</t>
  </si>
  <si>
    <t>Race Unreported</t>
  </si>
  <si>
    <t>NON-Hispanic/Latino</t>
  </si>
  <si>
    <t>Unreported/Refused to Report</t>
  </si>
  <si>
    <t>Ethnicity</t>
  </si>
  <si>
    <t>Instructions for Use of BPHC Clinical Measures Data Entry Tool</t>
  </si>
  <si>
    <t>Overview:</t>
  </si>
  <si>
    <t>Data Entry:</t>
  </si>
  <si>
    <t>Tables 6B and 7 Data Output:</t>
  </si>
  <si>
    <t>Compliance Summary Data:</t>
  </si>
  <si>
    <t xml:space="preserve">The compliance summary worksheet auto summarizes compliance results based on the data entry. Compliance and non-compliance rates (by category) for each of the clinical measures are included. The tab for the Compliance Summary Data sheet is shaded blue to match the header for this section. </t>
  </si>
  <si>
    <t xml:space="preserve">These sheets provide output for data entry into the EHB. The table 7 output form allows the user to enter the universe of patients by race and ethnicity.  Please note that if you have not completed data entry for all fields of a particular measure, the output data for that measure will be incomplete and should not be used for entry in the EHB. The tabs for Data Output sheets are shaded orange to match the header fo this section. </t>
  </si>
  <si>
    <t>Additional Notes</t>
  </si>
  <si>
    <t>Format (xlsx vs. xls)</t>
  </si>
  <si>
    <t>For Assistance</t>
  </si>
  <si>
    <t>For assistance with using this tool, please contact the UDS Support Center by phone at 1-866-UDS-HELP (1-866-837-4357) or by e-mail at udshelp330@bphcdata.net</t>
  </si>
  <si>
    <t xml:space="preserve">This tool was created in xlsx format. If converting to xls, or using with an earlier version of Excel, you may receive error messages about the possibility of data being compromised. Please note that the spreadsheet was tested in both formats (xlsx and xls) and it was found that the integrity of the formulas and data remained. </t>
  </si>
  <si>
    <t>Creation of Clinical Measures Data Entry Tool</t>
  </si>
  <si>
    <t xml:space="preserve">Only part of the measurement requirements were fulfilled. This code is specific to the weight assessment measures. </t>
  </si>
  <si>
    <t>Date of Screening</t>
  </si>
  <si>
    <t>Type of Screening</t>
  </si>
  <si>
    <t>Table 6B, Section I – Coronary Artery Disease (CAD): Lipid Therapy</t>
  </si>
  <si>
    <t>Number of Patients Prescribed a Lipid Lowering Therapy</t>
  </si>
  <si>
    <t>(a)</t>
  </si>
  <si>
    <t>Number of Patients with Aspirin or Other Antithrombotic Therapy</t>
  </si>
  <si>
    <t>Colorectal Cancer Screening</t>
  </si>
  <si>
    <t>Table 6B, Section K – Colorectal Cancer Screening</t>
  </si>
  <si>
    <t>Number of Patients with Appropriate Colorectal Cancer Screening</t>
  </si>
  <si>
    <t xml:space="preserve">Number of Patients with Counseling and BMI Documented </t>
  </si>
  <si>
    <t>Total Patients Aged 18 and Over</t>
  </si>
  <si>
    <t>Coronary Artery Disease (CAD): Lipid Therapy</t>
  </si>
  <si>
    <t>Number Excluded</t>
  </si>
  <si>
    <t>Total patients Aged 18 and Over with CAD Diagnosis</t>
  </si>
  <si>
    <t>Table 6B, Section D – Cervical Cancer Screening</t>
  </si>
  <si>
    <t>Measure: Patients aged 18 and older with a diagnosis of CAD who were prescribed a lipid lowering therapy</t>
  </si>
  <si>
    <t>Date of Last Pap Test</t>
  </si>
  <si>
    <t xml:space="preserve">All aspects of measurement review, including services provided and timing of those services, have met the requirements for compliance. </t>
  </si>
  <si>
    <t>Compliant (service complete)</t>
  </si>
  <si>
    <t>Not Compliant (service complete)</t>
  </si>
  <si>
    <t>4a</t>
  </si>
  <si>
    <t>4b</t>
  </si>
  <si>
    <r>
      <t xml:space="preserve">Fields requiring data entry are white in color. There are several fields throughout that will auto populate based on the data entry. The fields that auto populate are shaded in grey. The auto populated fields rely on formulas that have been entered </t>
    </r>
    <r>
      <rPr>
        <b/>
        <sz val="10"/>
        <rFont val="Arial"/>
        <family val="2"/>
      </rPr>
      <t>and on complete data entry in white fields</t>
    </r>
    <r>
      <rPr>
        <sz val="10"/>
        <rFont val="Arial"/>
        <family val="2"/>
      </rPr>
      <t xml:space="preserve">; to prevent these formulas from being accidentally changed, all fields except those that allow data entry (the white fields) have been locked. The tabs for data entry sheets are shaded pink to match the header for this section. </t>
    </r>
  </si>
  <si>
    <t>Total Patients Aged18 and Over</t>
  </si>
  <si>
    <t>3 Hib</t>
  </si>
  <si>
    <t>Date Patient Received Cessation Medication or Advise</t>
  </si>
  <si>
    <t>Tobacco Use Screening and Cessation Intervention</t>
  </si>
  <si>
    <t>14a</t>
  </si>
  <si>
    <t xml:space="preserve">Only part of the measurement requirements were fulfilled. This code is specific to the tobacco use screening and cessation intervention measure. </t>
  </si>
  <si>
    <t>Tobacco User?/  Cessation Intervention Needed?</t>
  </si>
  <si>
    <t>Date of Diagnosis</t>
  </si>
  <si>
    <t>90 Days from Date of Diagnosis</t>
  </si>
  <si>
    <t>Date of Follow-up Visit for HIV Care</t>
  </si>
  <si>
    <t xml:space="preserve">Despite services being provided, patient is not in compliance (due to timing or test results). Examples of individuals who would fit into this category include the following: a) a 3 year old patient who has received all required immunizations, but for whom one or more of the vaccines was provided after their 3rd birthday; b) a diabetic patient whose Hba1c was measured during the year, but for whom documented results show a level that is out of compliance; c) a patient diagnosed with HIV who received a follow-up visit for care outside of the 90 day period following the diagnosis. </t>
  </si>
  <si>
    <t>Number of Patients Assessed for Tobacco Use and Provided Intervention if a Tobacco User</t>
  </si>
  <si>
    <t>Number of Patients with BMI Charted and Follow-up Plan Documented as Appropriate</t>
  </si>
  <si>
    <t>Total Patients First Diagnosed with HIV</t>
  </si>
  <si>
    <t>Number of Patients Seen Within 90 Days of First Diagnosis of HIV</t>
  </si>
  <si>
    <t>HIV Linkage to Care</t>
  </si>
  <si>
    <t>Date Patient Screened</t>
  </si>
  <si>
    <t>Positive Screen/ Follow-up Plan Needed</t>
  </si>
  <si>
    <t>Date 
Follow-up Plan Documented</t>
  </si>
  <si>
    <r>
      <t xml:space="preserve">Weight Assessment Measures: BMI Percentile not documented </t>
    </r>
    <r>
      <rPr>
        <i/>
        <sz val="10"/>
        <rFont val="Arial"/>
        <family val="2"/>
      </rPr>
      <t>or</t>
    </r>
    <r>
      <rPr>
        <sz val="10"/>
        <rFont val="Arial"/>
        <family val="2"/>
      </rPr>
      <t xml:space="preserve"> BMI not documented </t>
    </r>
  </si>
  <si>
    <t>Tobacco Measure: Assessment not documented</t>
  </si>
  <si>
    <t xml:space="preserve">Only part of the measurement requirements were fulfilled. This code is specific to the depression screening and follow-up measure. </t>
  </si>
  <si>
    <t>Depression Measure: Screening not Documented</t>
  </si>
  <si>
    <r>
      <t>Weight Assessment Measures: Counseling not documented (Physical Activity and/or Nutrition)</t>
    </r>
    <r>
      <rPr>
        <i/>
        <sz val="10"/>
        <rFont val="Arial"/>
        <family val="2"/>
      </rPr>
      <t xml:space="preserve"> or </t>
    </r>
    <r>
      <rPr>
        <sz val="10"/>
        <rFont val="Arial"/>
        <family val="2"/>
      </rPr>
      <t>Follow-up plan (if needed) not documented</t>
    </r>
  </si>
  <si>
    <t>Tobacco Measure: Intervention not documented</t>
  </si>
  <si>
    <t>Depression Measure: Follow-up plan not documented</t>
  </si>
  <si>
    <t>Patients Screened for Depression and Follow-up</t>
  </si>
  <si>
    <t>Total Patients Aged 12 and Older</t>
  </si>
  <si>
    <t>Number of Patients Screened for Depression and Follow-up Plan Documented as Appropriate</t>
  </si>
  <si>
    <t>Code Definitions</t>
  </si>
  <si>
    <t xml:space="preserve">The data entry tool was initially developed by John Snow, Inc. under contract to the U.S. Health Resources and Services Administration (HRSA), Bureau of Primary Health Care (BPHC), for the Uniform Data System (UDS) Project. </t>
  </si>
  <si>
    <t xml:space="preserve">This sheet provides further detail about codes used on various worksheets, including compliance code defintions, Hba1c range definitions, and race/ethnicity code definitions. Before beginning data entry, it is recommended that this sheet be reviewed. </t>
  </si>
  <si>
    <t>Date of last molar dental sealant</t>
  </si>
  <si>
    <t xml:space="preserve">Total Patients Aged 6 through 9 Identified as Moderate to High Risk for Caries </t>
  </si>
  <si>
    <t xml:space="preserve">Number of patients with Sealants to First Molars </t>
  </si>
  <si>
    <t>Dental Sealants</t>
  </si>
  <si>
    <t>Measure:  Cervical Cancer Screening</t>
  </si>
  <si>
    <t>Cervical Cancer Screening</t>
  </si>
  <si>
    <t>Table 6B, Section L – HIV Linkage to Care</t>
  </si>
  <si>
    <t>4 PCV</t>
  </si>
  <si>
    <t>1 Hep A</t>
  </si>
  <si>
    <t>2 or 3 RV</t>
  </si>
  <si>
    <t>2 flu</t>
  </si>
  <si>
    <t>Measure:  Diabetes: Hemoglobin A1c Poor Control</t>
  </si>
  <si>
    <t>Table 6B, Section C – Childhood Immunization Status</t>
  </si>
  <si>
    <t>Table 6B, Section E – Weight Assessment and Counseling for Nutrition and Physical Activity of Children and Adolescents</t>
  </si>
  <si>
    <t>Table 6B, Section F – Preventive Care and Screening: Body Mass Index (BMI) Screening and Follow-Up</t>
  </si>
  <si>
    <t>Table 6B, Section G – Preventive Care and Screening: Tobacco Use: Screening and Cessation Intervention</t>
  </si>
  <si>
    <t>Table 6B, Section H – Use of Appropriate Medications for Asthma</t>
  </si>
  <si>
    <t>Table 6B, Section J – Ischemic Vascular Disease (IVD): Aspirin or Another Antithrombotic</t>
  </si>
  <si>
    <t>Measure: Percentage of
children 2 years of age who
received age appropriate
vaccines by their 2nd birthday</t>
  </si>
  <si>
    <t>Measure: Percentage of women
21-64 years of age, who received
one or more Pap tests to screen
for cervical cancer</t>
  </si>
  <si>
    <t>Measure: Percentage of patients
3-17 years of age with a BMI
percentile, and counseling on
nutrition and physical activity
documented</t>
  </si>
  <si>
    <t>Weight Assessment and Counseling for Nutrition and Physical Activity of Children and Adolescents</t>
  </si>
  <si>
    <t>Preventive Care and Screening: Body Mass Index (BMI) Screening and Follow-Up</t>
  </si>
  <si>
    <t>Childhood Immunization Status</t>
  </si>
  <si>
    <t>Use of Appropriate Medications for Asthma</t>
  </si>
  <si>
    <t>Measure: Percentage of patients
aged 18 and older with (1) BMI
documented and (2) followup
plan documented if BMI is
outside normal parameters</t>
  </si>
  <si>
    <t>Measure: Percentage of patients
aged 18 years and older who
(1) were screened for tobacco
use one or more times within
24 months and if identified to
be a tobacco user (2) received
cessation counseling intervention</t>
  </si>
  <si>
    <t>Measure: Percentage of patients
aged 5 through 64 years of age
identified as having persistent
asthma and were appropriately
prescribed medication during the
measurement period</t>
  </si>
  <si>
    <t>Total Patients Aged 5 - 64 with Persistent Asthma</t>
  </si>
  <si>
    <t>Total Number of Female Patients 23-64 Years of Age</t>
  </si>
  <si>
    <t xml:space="preserve">Total Patients Aged 3 through17 </t>
  </si>
  <si>
    <r>
      <t>Total Number Patients with 2</t>
    </r>
    <r>
      <rPr>
        <vertAlign val="superscript"/>
        <sz val="10"/>
        <rFont val="Arial"/>
        <family val="2"/>
      </rPr>
      <t>rd</t>
    </r>
    <r>
      <rPr>
        <sz val="10"/>
        <rFont val="Arial"/>
        <family val="2"/>
      </rPr>
      <t xml:space="preserve"> Birthday During Measurement Year </t>
    </r>
  </si>
  <si>
    <t>Total Patients Aged 18 and Over with IVD Diagnosis or AMI, CABG, or PTI Procedure</t>
  </si>
  <si>
    <t>Ischemic Vascular Disease (IVD): Aspirin or Another Antithrombotic</t>
  </si>
  <si>
    <t>Measure: Percentage of patients
aged 18 and older with a diagnosis
of IVD or AMI,CABG, or PCI
procedure with aspirin or another
antithrombotic therapy</t>
  </si>
  <si>
    <t>Measure: Percentage of
patients 50 through 75 years
of age who had appropriate
screening for colorectal cancer</t>
  </si>
  <si>
    <t>Total Patients Aged 50 through 75</t>
  </si>
  <si>
    <t>MEASURE: Percentage of
patients whose first ever HIV
diagnosis was made by health
center staff between October 1,
of the prior year and September
30, of the measurement year and
who were seen for follow-up
treatment within 90 days of that
first ever diagnosis</t>
  </si>
  <si>
    <t>Table 6B, Section M – Preventive Care and Screening: Screening for Clinical Depression and Follow-Up Plan</t>
  </si>
  <si>
    <t>MEASURE: Percentage of
patients aged 12 and older who
were (1) screened for depression
with a standardized tool and, if
screening was positive, (2) had a
follow-up plan documented</t>
  </si>
  <si>
    <t>MEASURE: Percentage of
children aged 6 through 9 years,
at moderate to high risk of caries
who received a sealant on a first
permanent molar</t>
  </si>
  <si>
    <t>Table 6B, Section N – Dental Sealants for Children between 6-9 Years</t>
  </si>
  <si>
    <t>Measure:  Childhood Immunization Status</t>
  </si>
  <si>
    <t>Measure:  Weight Assessment and Counseling for Nutrition and Physical Activity of Children and Adolescents</t>
  </si>
  <si>
    <t xml:space="preserve">Total Patients 18-75 with Diabetes </t>
  </si>
  <si>
    <t>Percentage of children 2 years of age who had four diphtheria, tetanus and acellular pertussis (DTaP); three polio (IPV), one measles, mumps and rubella (MMR); three H influenza type B (HiB); three hepatitis B (Hep B); one chicken pox (VZV); four pneumococcal conjugate (PCV); one hepatitis A (Hep A); two or three rotavirus (RV); and two influenza (flu) vaccines by their second birthday</t>
  </si>
  <si>
    <t>Exclusions</t>
  </si>
  <si>
    <t>None</t>
  </si>
  <si>
    <t>Measure Description</t>
  </si>
  <si>
    <t>e-CQM</t>
  </si>
  <si>
    <t xml:space="preserve">Measure:  Body Mass Index (BMI) Screening and Follow-Up Plan </t>
  </si>
  <si>
    <t xml:space="preserve">Use of Appropriate Medications for Asthma </t>
  </si>
  <si>
    <t>CMS126v5</t>
  </si>
  <si>
    <t>Identified as having persistent asthma</t>
  </si>
  <si>
    <t>Ordered medication during the measurement period</t>
  </si>
  <si>
    <t>No e-CQM</t>
  </si>
  <si>
    <t>Percentage of patients aged 18 years and older with a diagnosis of CAD who were prescribed a lipid-lowering therapy</t>
  </si>
  <si>
    <t>CAD Diagnosis</t>
  </si>
  <si>
    <t>Prescribed lipid-lowering therapy</t>
  </si>
  <si>
    <t xml:space="preserve">Ischemic Vascular Disease (IVD): Use of Aspirin or Another Antiplatelet </t>
  </si>
  <si>
    <t>AMI or CABG or PCIs</t>
  </si>
  <si>
    <t>Use of Aspirin or another Antiplatelet</t>
  </si>
  <si>
    <t>Percentage of adults 50-75 years of age who had appropriate screening for colorectal cancer:</t>
  </si>
  <si>
    <t xml:space="preserve">Colorectal Cancer Screening </t>
  </si>
  <si>
    <t xml:space="preserve">HIV Linkage to Care </t>
  </si>
  <si>
    <t>Preventive Care and Screening: Screening for Depression and Follow-Up Plan</t>
  </si>
  <si>
    <t xml:space="preserve">Dental Sealants for Children between 6-9 Years </t>
  </si>
  <si>
    <t xml:space="preserve">CMS277v0 </t>
  </si>
  <si>
    <t>e-CQM (Draft)</t>
  </si>
  <si>
    <t xml:space="preserve">Percentage of children, age 6-9 years, at moderate to high risk for caries who received a sealant on a first permanent molar during the measurement period. </t>
  </si>
  <si>
    <t>Identified at risk of cavities</t>
  </si>
  <si>
    <t>Children for whom all first permanent molars are non-sealable (i.e., molars are either decayed, filled, currently sealed, or un-erupted/missing)</t>
  </si>
  <si>
    <t>Measure:  Controlling High Blood Pressure</t>
  </si>
  <si>
    <t>Number in Compliance</t>
  </si>
  <si>
    <t xml:space="preserve">        Notes</t>
  </si>
  <si>
    <t>Reason for Non-Compliance (as a % of those who are non-compliant)</t>
  </si>
  <si>
    <t>Measure</t>
  </si>
  <si>
    <t>Compliance Rate</t>
  </si>
  <si>
    <t>Non-Compliance Rate</t>
  </si>
  <si>
    <t>Not Compliant (Service Complete)</t>
  </si>
  <si>
    <t>No Service Provided</t>
  </si>
  <si>
    <t xml:space="preserve">Service Incomplete- BMI Percentile (child) or BMI (adult) OR Assement (tobacco) OR Screening (depression) not documented  </t>
  </si>
  <si>
    <t>Service Incomplete- Counseling (child) or Follow-up (adult) or Cessation Intervention (tobacco) or Follow-up (depression) not documented</t>
  </si>
  <si>
    <t>Can't Determine if Service is Indicated</t>
  </si>
  <si>
    <t>Patient Refused/Declined Services</t>
  </si>
  <si>
    <t>N/A</t>
  </si>
  <si>
    <t>Preventive Care and Screening: Tobacco Use: Screening and Cessation Intervention</t>
  </si>
  <si>
    <t>Ischemic Vascular Disease (IVD): Use of Aspirin or Another Antithrombotic</t>
  </si>
  <si>
    <t>Preventive Care and Screening: Screening for Clinical Depression and Follow-Up Plan</t>
  </si>
  <si>
    <t>Hypertension by Race and Ethnicity</t>
  </si>
  <si>
    <t>Diabetes: HbA1c &gt; 9% or No Measurement During Year</t>
  </si>
  <si>
    <r>
      <rPr>
        <b/>
        <sz val="8"/>
        <rFont val="Arial"/>
        <family val="2"/>
      </rPr>
      <t xml:space="preserve">Hispanic/Latino Race codes:       </t>
    </r>
    <r>
      <rPr>
        <u/>
        <sz val="8"/>
        <rFont val="Arial"/>
        <family val="2"/>
      </rPr>
      <t xml:space="preserve">     </t>
    </r>
    <r>
      <rPr>
        <sz val="8"/>
        <rFont val="Arial"/>
        <family val="2"/>
      </rPr>
      <t xml:space="preserve">
1a    Asian
1b1  Native Hawaiian
1b2  Other Pacific Islander
1c    Black /African American
1d    American Indian / Alaska Native
1e    White
1f     More than one race
1g    Unreported Race</t>
    </r>
  </si>
  <si>
    <r>
      <rPr>
        <b/>
        <sz val="8"/>
        <rFont val="Arial"/>
        <family val="2"/>
      </rPr>
      <t xml:space="preserve">NON-Hispanic/Latino Race codes: </t>
    </r>
    <r>
      <rPr>
        <sz val="8"/>
        <rFont val="Arial"/>
        <family val="2"/>
      </rPr>
      <t xml:space="preserve">
2a    Asian
2b1  Native Hawaiian
2b2  Other Pacific Islander
2c    Black /African American
2d    American Indian / Alaska Native
2e    White
2f     More than one race
2g    Unreported Race</t>
    </r>
    <r>
      <rPr>
        <u/>
        <sz val="8"/>
        <rFont val="Arial"/>
        <family val="2"/>
      </rPr>
      <t xml:space="preserve">
</t>
    </r>
    <r>
      <rPr>
        <sz val="8"/>
        <rFont val="Arial"/>
        <family val="2"/>
      </rPr>
      <t xml:space="preserve">  h    Unreported Race and Ethnicity</t>
    </r>
  </si>
  <si>
    <r>
      <rPr>
        <b/>
        <sz val="8"/>
        <rFont val="Arial"/>
        <family val="2"/>
      </rPr>
      <t xml:space="preserve">Hispanic/Latino Race codes:  </t>
    </r>
    <r>
      <rPr>
        <u/>
        <sz val="8"/>
        <rFont val="Arial"/>
        <family val="2"/>
      </rPr>
      <t xml:space="preserve">          </t>
    </r>
    <r>
      <rPr>
        <sz val="8"/>
        <rFont val="Arial"/>
        <family val="2"/>
      </rPr>
      <t xml:space="preserve">
1a    Asian
1b1  Native Hawaiian
1b2  Other Pacific Islander
1c    Black /African American
1d    American Indian / Alaska Native
1e    White
1f     More than one race
1g    Unreported Race</t>
    </r>
  </si>
  <si>
    <t>CMS117v6</t>
  </si>
  <si>
    <t>CMS124v6</t>
  </si>
  <si>
    <t>CMS155v6</t>
  </si>
  <si>
    <t>CMS69v6</t>
  </si>
  <si>
    <t>CMS138v6</t>
  </si>
  <si>
    <t xml:space="preserve">1. Patients with a diagnosis of emphysema, chronic obstructive pulmonary disease, obstructive chronic bronchitis, cystic fibrosis, or acute respiratory failure that overlaps the measurement period. </t>
  </si>
  <si>
    <t>1. Patients whose last low-density lipoprotein (LDL) lab test during the measurement year was less than 130 mg/dL.
2. Patients with an allergy to, a history of adverse outcomes from, or intolerance to LDL lowering medications</t>
  </si>
  <si>
    <t>CMS164v6</t>
  </si>
  <si>
    <t>CMS130v6</t>
  </si>
  <si>
    <t>CMS2v7</t>
  </si>
  <si>
    <t>CMS165v6</t>
  </si>
  <si>
    <r>
      <rPr>
        <b/>
        <sz val="8"/>
        <rFont val="Arial"/>
        <family val="2"/>
      </rPr>
      <t xml:space="preserve">NON-Hispanic/Latino Race codes: </t>
    </r>
    <r>
      <rPr>
        <sz val="8"/>
        <rFont val="Arial"/>
        <family val="2"/>
      </rPr>
      <t xml:space="preserve">
2a    Asian
2b1  Native Hawaiian
2b2  Other Pacific Islander
2c    Black /African American
2d    American Indian / Alaska Native
2e    White
2f     More than one race
2g    Unreported Race</t>
    </r>
  </si>
  <si>
    <t>Exclusions:</t>
  </si>
  <si>
    <t>DETAIL FOR % HbA1c COLUMN: If there was no measurement during the year, enter a value of 0.
Please enter number with up to 2 decimal places, DO NOT enter "%" sign. Example: For 7.4% enter ".074".</t>
  </si>
  <si>
    <t>CMS122v6</t>
  </si>
  <si>
    <t>Note: * Use age 23 as the initial age to include in assessment. See Specification Guidance (in UDS Manual) for further detail).</t>
  </si>
  <si>
    <r>
      <t xml:space="preserve">Percentage of patients 3 -17 years of age who had an outpatient </t>
    </r>
    <r>
      <rPr>
        <b/>
        <i/>
        <sz val="10"/>
        <rFont val="Arial"/>
        <family val="2"/>
      </rPr>
      <t>medical</t>
    </r>
    <r>
      <rPr>
        <sz val="10"/>
        <rFont val="Arial"/>
        <family val="2"/>
      </rPr>
      <t xml:space="preserve"> visit and who had evidence of height, weight, and body mass index (BMI) percentile documentation </t>
    </r>
    <r>
      <rPr>
        <b/>
        <i/>
        <sz val="10"/>
        <rFont val="Arial"/>
        <family val="2"/>
      </rPr>
      <t>and</t>
    </r>
    <r>
      <rPr>
        <sz val="10"/>
        <rFont val="Arial"/>
        <family val="2"/>
      </rPr>
      <t xml:space="preserve"> who had documentation of counseling for nutrition </t>
    </r>
    <r>
      <rPr>
        <b/>
        <i/>
        <sz val="10"/>
        <rFont val="Arial"/>
        <family val="2"/>
      </rPr>
      <t>and</t>
    </r>
    <r>
      <rPr>
        <sz val="10"/>
        <rFont val="Arial"/>
        <family val="2"/>
      </rPr>
      <t xml:space="preserve"> who had documentation of counseling for physical activity during the measurement period.</t>
    </r>
  </si>
  <si>
    <r>
      <t xml:space="preserve">Percentage of women 21*–64 years of age who were screened for cervical cancer using </t>
    </r>
    <r>
      <rPr>
        <b/>
        <sz val="10"/>
        <rFont val="Arial"/>
        <family val="2"/>
      </rPr>
      <t>either</t>
    </r>
    <r>
      <rPr>
        <sz val="10"/>
        <rFont val="Arial"/>
        <family val="2"/>
      </rPr>
      <t xml:space="preserve"> of the following criteria: 1) Women age 21*-64 who had cervical cytology performed every 3 years, or 2) Women age 30-64 who had cervical cytology/human papillomavirus (HPV) co-testing performed every 5 years.</t>
    </r>
  </si>
  <si>
    <r>
      <t xml:space="preserve">Percentage of patients aged 18 years and older with BMI documented during the most recent visit or within the previous 12 months to that visit </t>
    </r>
    <r>
      <rPr>
        <b/>
        <i/>
        <sz val="10"/>
        <rFont val="Arial"/>
        <family val="2"/>
      </rPr>
      <t>and</t>
    </r>
    <r>
      <rPr>
        <sz val="10"/>
        <rFont val="Arial"/>
        <family val="2"/>
      </rPr>
      <t xml:space="preserve"> when the BMI is outside of normal parameters, a follow-up plan is documented during the visit or during the previous 12 months of that visit.
</t>
    </r>
    <r>
      <rPr>
        <b/>
        <sz val="10"/>
        <rFont val="Arial"/>
        <family val="2"/>
      </rPr>
      <t>Note</t>
    </r>
    <r>
      <rPr>
        <sz val="10"/>
        <rFont val="Arial"/>
        <family val="2"/>
      </rPr>
      <t>: Normal parameters: Age 18 years and older BMI greater than or equal to 18.5 and less than 25 kg/m2</t>
    </r>
  </si>
  <si>
    <t>Date Follow-up Plan Documented</t>
  </si>
  <si>
    <r>
      <t xml:space="preserve">Percentage of patients aged 18 and older who were screened for tobacco use one or more times within 24 months </t>
    </r>
    <r>
      <rPr>
        <i/>
        <sz val="10"/>
        <rFont val="Arial"/>
        <family val="2"/>
      </rPr>
      <t>and</t>
    </r>
    <r>
      <rPr>
        <sz val="10"/>
        <rFont val="Arial"/>
        <family val="2"/>
      </rPr>
      <t xml:space="preserve"> who received cessation counseling intervention if defined as a tobacco user. </t>
    </r>
  </si>
  <si>
    <r>
      <t xml:space="preserve">Percentage of patients aged 18 years of age and older who were diagnosed with acute myocardial infarction (AMI), or who had a coronary artery bypass graft (CABG) or percutaneous coronary interventions (PCIs) in the 12 months prior to the measurement period </t>
    </r>
    <r>
      <rPr>
        <b/>
        <i/>
        <sz val="10"/>
        <rFont val="Arial"/>
        <family val="2"/>
      </rPr>
      <t>or</t>
    </r>
    <r>
      <rPr>
        <sz val="10"/>
        <rFont val="Arial"/>
        <family val="2"/>
      </rPr>
      <t xml:space="preserve"> who had an</t>
    </r>
    <r>
      <rPr>
        <i/>
        <sz val="10"/>
        <rFont val="Arial"/>
        <family val="2"/>
      </rPr>
      <t xml:space="preserve"> active</t>
    </r>
    <r>
      <rPr>
        <sz val="10"/>
        <rFont val="Arial"/>
        <family val="2"/>
      </rPr>
      <t xml:space="preserve"> diagnosis of IVD during the measurement period, and who had documentation of use of aspirin or another antiplatelet during the measurement period.</t>
    </r>
  </si>
  <si>
    <r>
      <t xml:space="preserve">Appropriate screenings are defined by any </t>
    </r>
    <r>
      <rPr>
        <i/>
        <sz val="10"/>
        <rFont val="Arial"/>
        <family val="2"/>
      </rPr>
      <t>one</t>
    </r>
    <r>
      <rPr>
        <sz val="10"/>
        <rFont val="Arial"/>
        <family val="2"/>
      </rPr>
      <t xml:space="preserve"> of the following criteria:
o Fecal occult blood test (FOBT)during the measurement period
o Fecal immunochemical test (FIT)-deoxyribonucleic acid (DNA) during the measurement period or the 2 years prior to the measurement period 
o Flexible sigmoidoscopy during the measurement period or the 4 years prior to the measurement period
o Computerized tomography (CT) colonography during the measurement period or the 4 years prior to the measurement period 
o Colonoscopy during the measurement period or the 9 years prior to the measurement period</t>
    </r>
  </si>
  <si>
    <r>
      <t>Percentage of patients newly diagnosed with HIV who were seen for follow-up treatment within 90 days of diagnosis</t>
    </r>
    <r>
      <rPr>
        <vertAlign val="superscript"/>
        <sz val="10"/>
        <rFont val="Arial"/>
        <family val="2"/>
      </rPr>
      <t>1</t>
    </r>
    <r>
      <rPr>
        <sz val="10"/>
        <rFont val="Arial"/>
        <family val="2"/>
      </rPr>
      <t xml:space="preserve">.
</t>
    </r>
    <r>
      <rPr>
        <vertAlign val="superscript"/>
        <sz val="9"/>
        <rFont val="Arial"/>
        <family val="2"/>
      </rPr>
      <t>1</t>
    </r>
    <r>
      <rPr>
        <sz val="9"/>
        <rFont val="Arial"/>
        <family val="2"/>
      </rPr>
      <t>Note that this measure doesn not conform to the calendar year reporting requirement.</t>
    </r>
  </si>
  <si>
    <r>
      <rPr>
        <b/>
        <sz val="10"/>
        <rFont val="Arial"/>
        <family val="2"/>
      </rPr>
      <t>Note</t>
    </r>
    <r>
      <rPr>
        <sz val="10"/>
        <rFont val="Arial"/>
        <family val="2"/>
      </rPr>
      <t>: Include patients who were diagnosed with HIV for the first time ever</t>
    </r>
    <r>
      <rPr>
        <vertAlign val="superscript"/>
        <sz val="10"/>
        <rFont val="Arial"/>
        <family val="2"/>
      </rPr>
      <t>2</t>
    </r>
    <r>
      <rPr>
        <sz val="10"/>
        <rFont val="Arial"/>
        <family val="2"/>
      </rPr>
      <t xml:space="preserve"> by the health center between October 1, 2017, and September 30, 2018,</t>
    </r>
    <r>
      <rPr>
        <vertAlign val="superscript"/>
        <sz val="10"/>
        <rFont val="Arial"/>
        <family val="2"/>
      </rPr>
      <t>3</t>
    </r>
    <r>
      <rPr>
        <sz val="10"/>
        <rFont val="Arial"/>
        <family val="2"/>
      </rPr>
      <t xml:space="preserve"> </t>
    </r>
    <r>
      <rPr>
        <b/>
        <i/>
        <sz val="10"/>
        <rFont val="Arial"/>
        <family val="2"/>
      </rPr>
      <t>and</t>
    </r>
    <r>
      <rPr>
        <sz val="10"/>
        <rFont val="Arial"/>
        <family val="2"/>
      </rPr>
      <t xml:space="preserve"> had at least one medical visit during 2018 or 2017. 
</t>
    </r>
    <r>
      <rPr>
        <vertAlign val="superscript"/>
        <sz val="10"/>
        <rFont val="Arial"/>
        <family val="2"/>
      </rPr>
      <t>2</t>
    </r>
    <r>
      <rPr>
        <sz val="9"/>
        <rFont val="Arial"/>
        <family val="2"/>
      </rPr>
      <t>"Patients first diagnosed with HIV" is defined as patients without a previous HIV diagnosis who received a reactive initial HIV test confirmed by a positive supplemenal antibody immunoassay HIV test.</t>
    </r>
    <r>
      <rPr>
        <sz val="10"/>
        <rFont val="Arial"/>
        <family val="2"/>
      </rPr>
      <t xml:space="preserve">
</t>
    </r>
    <r>
      <rPr>
        <vertAlign val="superscript"/>
        <sz val="10"/>
        <rFont val="Arial"/>
        <family val="2"/>
      </rPr>
      <t>3</t>
    </r>
    <r>
      <rPr>
        <sz val="9"/>
        <rFont val="Arial"/>
        <family val="2"/>
      </rPr>
      <t>Because the measure alows up to 90 days to complete the follow-up, look back 90 days to find the entire universe of patients who should have had a follow-up during the measurement year.</t>
    </r>
  </si>
  <si>
    <r>
      <t xml:space="preserve">Percentage of patients aged 12 years and older screened for depression on the date of the visit using an age appropriate standardized depression screening tool </t>
    </r>
    <r>
      <rPr>
        <b/>
        <i/>
        <sz val="10"/>
        <rFont val="Arial"/>
        <family val="2"/>
      </rPr>
      <t>and</t>
    </r>
    <r>
      <rPr>
        <sz val="10"/>
        <rFont val="Arial"/>
        <family val="2"/>
      </rPr>
      <t xml:space="preserve"> if positive, a follow-up plan is documented on the date of the positive screen. </t>
    </r>
  </si>
  <si>
    <t>Measure: Preventive Care and Screening: Tobacco Use: Screening and Cessation Intervention</t>
  </si>
  <si>
    <t>Tool last updated September 13th, 2018</t>
  </si>
  <si>
    <t>1. Patients who were in hospice care during the measurement period.</t>
  </si>
  <si>
    <t>1. Women who had a hysterectomy with no residual cervix.
2. Patients who were in hospice care during the measurement period.</t>
  </si>
  <si>
    <t>1. Patients who have a diagnosis of pregnancy during the measurement period.
2. Patients who were in hospice care during the measurement period.</t>
  </si>
  <si>
    <t>1. Patients who are pregnant during the measurement period.
2. Patients receiving palliative care during or prior to the visit.
3. Patients who refuse measurement of height and/or weight or refuse follow-up during the visit.
4. Patients with a documented medical reason during the visit or within 12 months of the visit.</t>
  </si>
  <si>
    <t>1. Documentation of medical reason(s) for not screening for tobacco cessation intervention (e.g., limited life expectancy, other medical reason)</t>
  </si>
  <si>
    <t xml:space="preserve"> Percentage of patients 5 through 64 years of age who were identified as having persistent asthma and were appropriately ordered medication during the measurement period.</t>
  </si>
  <si>
    <t>1. Patients who had documentation of use of anticoagulant medications at some point during the measurement period.
2. Patients who were in hospice care during the measurement period.</t>
  </si>
  <si>
    <t>1. Patients with a diagnosis of colorectal cancer or a history of total colectomy.
2. Patients who were in hospice care during the measurement period.</t>
  </si>
  <si>
    <t>Total Hypertensive Patients 18-85</t>
  </si>
  <si>
    <t>1. Patients with an active diagnosis for depression or a diagnosis of bipolar disorder.
2. Patients:
     - Who refuse to participate
     - Who are in urgent or emergent situations where time is of the essence and to delay treatment would jeopardize the patient's health status.
     - Whose functional capacity or motivation to improve may impact the accuracy of results of standardized assessment tools.</t>
  </si>
  <si>
    <t>1. Patients with evidence of end stage renal disease (ESRD), dialysis or renal transplant before or during the measurement period. 
2. Patients with a diagnosis of pregnancy during the measurement period.
3. Patients who were in hospice care during the measurement period.</t>
  </si>
  <si>
    <t>This tool is intended to aid health centers in their reporting of the clinical measures tables (6B and 7) in the UDS. For each of the clinical measures which permit for a sample to be conducted, there is a separate data entry sheet included.  In addition, this tool contains output forms (can be used for data entry into the UDS form in the EHB) and a summary of the results.</t>
  </si>
  <si>
    <t xml:space="preserve">h   Unreported/Refused to Report Race AND Ethnicity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</si>
</sst>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font>
    <font>
      <b/>
      <sz val="14"/>
      <name val="Arial"/>
      <family val="2"/>
    </font>
    <font>
      <b/>
      <sz val="10"/>
      <name val="Arial"/>
      <family val="2"/>
    </font>
    <font>
      <sz val="8"/>
      <name val="Arial"/>
      <family val="2"/>
    </font>
    <font>
      <u/>
      <sz val="8"/>
      <name val="Arial"/>
      <family val="2"/>
    </font>
    <font>
      <sz val="8"/>
      <name val="Arial"/>
      <family val="2"/>
    </font>
    <font>
      <sz val="14"/>
      <name val="Arial"/>
      <family val="2"/>
    </font>
    <font>
      <i/>
      <sz val="10"/>
      <name val="Arial"/>
      <family val="2"/>
    </font>
    <font>
      <sz val="10"/>
      <name val="Arial"/>
      <family val="2"/>
    </font>
    <font>
      <sz val="14"/>
      <name val="Arial"/>
      <family val="2"/>
    </font>
    <font>
      <sz val="12"/>
      <name val="Arial"/>
      <family val="2"/>
    </font>
    <font>
      <sz val="10"/>
      <color rgb="FFFFFFFF"/>
      <name val="Arial"/>
      <family val="2"/>
    </font>
    <font>
      <vertAlign val="superscript"/>
      <sz val="10"/>
      <name val="Arial"/>
      <family val="2"/>
    </font>
    <font>
      <b/>
      <i/>
      <sz val="10"/>
      <name val="Arial"/>
      <family val="2"/>
    </font>
    <font>
      <sz val="7"/>
      <color rgb="FFFFFFFF"/>
      <name val="Arial"/>
      <family val="2"/>
    </font>
    <font>
      <b/>
      <sz val="10"/>
      <color rgb="FF0000FF"/>
      <name val="Arial"/>
      <family val="2"/>
    </font>
    <font>
      <b/>
      <sz val="12"/>
      <name val="Arial"/>
      <family val="2"/>
    </font>
    <font>
      <sz val="10"/>
      <color rgb="FFFF0000"/>
      <name val="Arial"/>
      <family val="2"/>
    </font>
    <font>
      <sz val="8"/>
      <color rgb="FFFF0000"/>
      <name val="Arial"/>
      <family val="2"/>
    </font>
    <font>
      <u/>
      <sz val="10"/>
      <color theme="10"/>
      <name val="Arial"/>
      <family val="2"/>
    </font>
    <font>
      <b/>
      <u/>
      <sz val="10"/>
      <color theme="10"/>
      <name val="Arial"/>
      <family val="2"/>
    </font>
    <font>
      <b/>
      <sz val="10"/>
      <color theme="10"/>
      <name val="Arial"/>
      <family val="2"/>
    </font>
    <font>
      <b/>
      <sz val="8"/>
      <name val="Arial"/>
      <family val="2"/>
    </font>
    <font>
      <b/>
      <sz val="9"/>
      <name val="Arial"/>
      <family val="2"/>
    </font>
    <font>
      <vertAlign val="superscript"/>
      <sz val="9"/>
      <name val="Arial"/>
      <family val="2"/>
    </font>
    <font>
      <sz val="9"/>
      <name val="Arial"/>
      <family val="2"/>
    </font>
  </fonts>
  <fills count="18">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BFBFBF"/>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9999"/>
        <bgColor indexed="64"/>
      </patternFill>
    </fill>
    <fill>
      <patternFill patternType="solid">
        <fgColor theme="0" tint="-0.14996795556505021"/>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top/>
      <bottom/>
      <diagonal/>
    </border>
    <border>
      <left/>
      <right style="double">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ck">
        <color indexed="64"/>
      </right>
      <top/>
      <bottom/>
      <diagonal/>
    </border>
    <border>
      <left/>
      <right style="thick">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top style="medium">
        <color indexed="64"/>
      </top>
      <bottom/>
      <diagonal/>
    </border>
    <border>
      <left style="thin">
        <color indexed="64"/>
      </left>
      <right style="thin">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double">
        <color indexed="64"/>
      </right>
      <top/>
      <bottom style="double">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s>
  <cellStyleXfs count="4">
    <xf numFmtId="0" fontId="0" fillId="0" borderId="0"/>
    <xf numFmtId="0" fontId="19" fillId="0" borderId="0" applyNumberFormat="0" applyFill="0" applyBorder="0" applyAlignment="0" applyProtection="0"/>
    <xf numFmtId="0" fontId="8" fillId="0" borderId="0"/>
    <xf numFmtId="9" fontId="8" fillId="0" borderId="0" applyFont="0" applyFill="0" applyBorder="0" applyAlignment="0" applyProtection="0"/>
  </cellStyleXfs>
  <cellXfs count="491">
    <xf numFmtId="0" fontId="0" fillId="0" borderId="0" xfId="0"/>
    <xf numFmtId="0" fontId="0" fillId="0" borderId="0" xfId="0" applyAlignment="1">
      <alignment wrapText="1"/>
    </xf>
    <xf numFmtId="0" fontId="8" fillId="0" borderId="1" xfId="0" applyFont="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center" vertical="center" textRotation="60" wrapText="1"/>
    </xf>
    <xf numFmtId="0" fontId="2" fillId="2" borderId="10" xfId="0" applyFont="1"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2" borderId="11" xfId="0" applyFont="1" applyFill="1" applyBorder="1" applyAlignment="1">
      <alignment horizontal="center" vertical="center" wrapText="1"/>
    </xf>
    <xf numFmtId="0" fontId="2" fillId="2" borderId="23" xfId="0" applyFont="1" applyFill="1" applyBorder="1" applyAlignment="1">
      <alignment horizontal="center" vertical="center" textRotation="60" wrapText="1"/>
    </xf>
    <xf numFmtId="0" fontId="2" fillId="2" borderId="11" xfId="0" applyFont="1" applyFill="1" applyBorder="1" applyAlignment="1">
      <alignment horizontal="center" vertical="center" textRotation="60" wrapText="1"/>
    </xf>
    <xf numFmtId="0" fontId="0" fillId="5" borderId="47" xfId="0" applyFill="1" applyBorder="1" applyAlignment="1">
      <alignment horizontal="center" vertical="center"/>
    </xf>
    <xf numFmtId="0" fontId="2" fillId="2" borderId="30" xfId="0" applyFont="1" applyFill="1" applyBorder="1" applyAlignment="1">
      <alignment horizontal="center" vertical="center" textRotation="60" wrapText="1"/>
    </xf>
    <xf numFmtId="0" fontId="0" fillId="8" borderId="29" xfId="0" applyFill="1" applyBorder="1" applyAlignment="1">
      <alignment horizontal="center" vertical="center"/>
    </xf>
    <xf numFmtId="0" fontId="0" fillId="0" borderId="2" xfId="0" applyBorder="1" applyProtection="1">
      <protection locked="0"/>
    </xf>
    <xf numFmtId="0" fontId="0" fillId="0" borderId="1" xfId="0" applyBorder="1" applyProtection="1">
      <protection locked="0"/>
    </xf>
    <xf numFmtId="0" fontId="0" fillId="0" borderId="5" xfId="0" applyBorder="1" applyProtection="1">
      <protection locked="0"/>
    </xf>
    <xf numFmtId="0" fontId="0" fillId="0" borderId="0" xfId="0" applyBorder="1"/>
    <xf numFmtId="0" fontId="0" fillId="0" borderId="0" xfId="0" applyBorder="1" applyAlignment="1">
      <alignment wrapText="1"/>
    </xf>
    <xf numFmtId="0" fontId="8" fillId="0" borderId="4" xfId="0" applyFont="1" applyBorder="1" applyAlignment="1">
      <alignment wrapText="1"/>
    </xf>
    <xf numFmtId="0" fontId="8" fillId="0" borderId="5" xfId="0" applyFont="1" applyBorder="1"/>
    <xf numFmtId="0" fontId="7" fillId="2" borderId="8" xfId="0" applyFont="1" applyFill="1" applyBorder="1"/>
    <xf numFmtId="0" fontId="7" fillId="2" borderId="9" xfId="0" applyFont="1" applyFill="1" applyBorder="1"/>
    <xf numFmtId="0" fontId="7" fillId="2" borderId="10" xfId="0" applyFont="1" applyFill="1" applyBorder="1" applyAlignment="1">
      <alignment wrapText="1"/>
    </xf>
    <xf numFmtId="0" fontId="0" fillId="3" borderId="12"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8" fillId="3" borderId="13" xfId="0" applyFont="1" applyFill="1" applyBorder="1" applyAlignment="1">
      <alignment horizontal="left"/>
    </xf>
    <xf numFmtId="0" fontId="8" fillId="3" borderId="14" xfId="0" applyFont="1" applyFill="1" applyBorder="1" applyAlignment="1">
      <alignment horizontal="left"/>
    </xf>
    <xf numFmtId="0" fontId="8" fillId="0" borderId="6" xfId="0" applyFont="1" applyBorder="1" applyAlignment="1">
      <alignment wrapText="1"/>
    </xf>
    <xf numFmtId="0" fontId="8" fillId="8" borderId="47" xfId="0" applyFont="1" applyFill="1" applyBorder="1" applyAlignment="1">
      <alignment horizontal="center" vertical="center" wrapText="1"/>
    </xf>
    <xf numFmtId="0" fontId="8" fillId="8" borderId="47" xfId="0" applyFont="1" applyFill="1" applyBorder="1" applyAlignment="1">
      <alignment vertical="center"/>
    </xf>
    <xf numFmtId="0" fontId="8" fillId="2" borderId="48"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8" borderId="54" xfId="0" applyFont="1" applyFill="1" applyBorder="1" applyAlignment="1">
      <alignment vertical="center"/>
    </xf>
    <xf numFmtId="0" fontId="8" fillId="9" borderId="22" xfId="0" applyFont="1" applyFill="1" applyBorder="1" applyAlignment="1">
      <alignment vertical="center"/>
    </xf>
    <xf numFmtId="0" fontId="8" fillId="9" borderId="52" xfId="0" applyFont="1" applyFill="1" applyBorder="1" applyAlignment="1">
      <alignment vertical="center"/>
    </xf>
    <xf numFmtId="0" fontId="8" fillId="9" borderId="47" xfId="0" applyFont="1" applyFill="1" applyBorder="1" applyAlignment="1">
      <alignment vertical="center"/>
    </xf>
    <xf numFmtId="0" fontId="8" fillId="9" borderId="48" xfId="0" applyFont="1" applyFill="1" applyBorder="1" applyAlignment="1">
      <alignment horizontal="right" vertical="center"/>
    </xf>
    <xf numFmtId="0" fontId="8" fillId="9" borderId="54" xfId="0" applyFont="1" applyFill="1" applyBorder="1" applyAlignment="1">
      <alignment vertical="center"/>
    </xf>
    <xf numFmtId="0" fontId="8" fillId="4" borderId="22"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0" fillId="4" borderId="53" xfId="0" applyFill="1" applyBorder="1" applyAlignment="1">
      <alignment vertical="center" wrapText="1"/>
    </xf>
    <xf numFmtId="0" fontId="0" fillId="4" borderId="54" xfId="0" applyFill="1" applyBorder="1" applyAlignment="1">
      <alignment vertical="center" wrapText="1"/>
    </xf>
    <xf numFmtId="0" fontId="8" fillId="8" borderId="29" xfId="0" applyFont="1" applyFill="1" applyBorder="1" applyAlignment="1">
      <alignment vertical="center"/>
    </xf>
    <xf numFmtId="0" fontId="8" fillId="9" borderId="48" xfId="0" applyFont="1" applyFill="1" applyBorder="1" applyAlignment="1">
      <alignment vertical="center"/>
    </xf>
    <xf numFmtId="0" fontId="8" fillId="2" borderId="47" xfId="0" applyFont="1" applyFill="1" applyBorder="1" applyAlignment="1">
      <alignment vertical="center" wrapText="1"/>
    </xf>
    <xf numFmtId="0" fontId="8" fillId="6" borderId="20" xfId="0" applyFont="1" applyFill="1" applyBorder="1" applyAlignment="1">
      <alignment vertical="center"/>
    </xf>
    <xf numFmtId="0" fontId="7" fillId="6" borderId="18" xfId="0" applyFont="1" applyFill="1" applyBorder="1" applyAlignment="1">
      <alignment vertical="center"/>
    </xf>
    <xf numFmtId="0" fontId="7" fillId="6" borderId="20" xfId="0" applyFont="1" applyFill="1" applyBorder="1" applyAlignment="1">
      <alignment vertical="center"/>
    </xf>
    <xf numFmtId="0" fontId="8" fillId="6" borderId="27" xfId="0" applyFont="1" applyFill="1" applyBorder="1" applyAlignment="1">
      <alignment vertical="center"/>
    </xf>
    <xf numFmtId="0" fontId="8" fillId="6" borderId="27" xfId="0" applyFont="1" applyFill="1" applyBorder="1" applyAlignment="1">
      <alignment vertical="center" wrapText="1"/>
    </xf>
    <xf numFmtId="0" fontId="2" fillId="2" borderId="20" xfId="0" applyFont="1" applyFill="1" applyBorder="1" applyAlignment="1">
      <alignment vertical="center"/>
    </xf>
    <xf numFmtId="0" fontId="14" fillId="6" borderId="20" xfId="0" applyFont="1" applyFill="1" applyBorder="1" applyAlignment="1">
      <alignment vertical="center"/>
    </xf>
    <xf numFmtId="0" fontId="8" fillId="6" borderId="55" xfId="0" applyFont="1" applyFill="1" applyBorder="1" applyAlignment="1">
      <alignment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vertical="center" wrapText="1"/>
    </xf>
    <xf numFmtId="0" fontId="8" fillId="0" borderId="21" xfId="0" applyFont="1" applyFill="1" applyBorder="1" applyAlignment="1">
      <alignment horizontal="center" vertical="center" wrapText="1"/>
    </xf>
    <xf numFmtId="0" fontId="7" fillId="2" borderId="10" xfId="0" applyFont="1" applyFill="1" applyBorder="1"/>
    <xf numFmtId="0" fontId="8" fillId="3" borderId="49" xfId="0" applyFont="1" applyFill="1" applyBorder="1" applyAlignment="1">
      <alignment horizontal="left"/>
    </xf>
    <xf numFmtId="0" fontId="8" fillId="0" borderId="50" xfId="0" applyFont="1" applyBorder="1"/>
    <xf numFmtId="0" fontId="8" fillId="0" borderId="51" xfId="0" applyFont="1" applyBorder="1" applyAlignment="1">
      <alignment wrapText="1"/>
    </xf>
    <xf numFmtId="0" fontId="8" fillId="0" borderId="2" xfId="0" applyFont="1" applyBorder="1" applyProtection="1">
      <protection locked="0"/>
    </xf>
    <xf numFmtId="0" fontId="15" fillId="0" borderId="0" xfId="0" applyFont="1"/>
    <xf numFmtId="0" fontId="8" fillId="6" borderId="20" xfId="0" applyFont="1" applyFill="1" applyBorder="1" applyAlignment="1">
      <alignment vertical="center" wrapText="1"/>
    </xf>
    <xf numFmtId="0" fontId="7" fillId="6" borderId="18" xfId="0" applyFont="1" applyFill="1" applyBorder="1" applyAlignment="1">
      <alignment vertical="center" wrapText="1"/>
    </xf>
    <xf numFmtId="0" fontId="7" fillId="6" borderId="20" xfId="0" applyFont="1" applyFill="1" applyBorder="1" applyAlignment="1">
      <alignment vertical="center" wrapText="1"/>
    </xf>
    <xf numFmtId="0" fontId="13" fillId="2" borderId="20" xfId="0" applyFont="1" applyFill="1" applyBorder="1" applyAlignment="1">
      <alignment vertical="center" wrapText="1"/>
    </xf>
    <xf numFmtId="0" fontId="7" fillId="6" borderId="55" xfId="0" applyFont="1" applyFill="1" applyBorder="1" applyAlignment="1">
      <alignment vertical="center" wrapText="1"/>
    </xf>
    <xf numFmtId="0" fontId="13" fillId="2" borderId="55" xfId="0" applyFont="1" applyFill="1" applyBorder="1" applyAlignment="1">
      <alignment vertical="center" wrapText="1"/>
    </xf>
    <xf numFmtId="0" fontId="0" fillId="0" borderId="0" xfId="0" applyAlignment="1">
      <alignment vertical="center"/>
    </xf>
    <xf numFmtId="0" fontId="1" fillId="0" borderId="0" xfId="0" applyFont="1" applyAlignment="1" applyProtection="1">
      <alignment horizontal="center" vertical="center"/>
      <protection locked="0"/>
    </xf>
    <xf numFmtId="0" fontId="0" fillId="0" borderId="0" xfId="0" applyProtection="1">
      <protection locked="0"/>
    </xf>
    <xf numFmtId="0" fontId="2" fillId="0" borderId="0" xfId="0" applyFont="1" applyAlignment="1" applyProtection="1">
      <alignment horizontal="center" vertical="center" wrapText="1"/>
      <protection locked="0"/>
    </xf>
    <xf numFmtId="0" fontId="8" fillId="7" borderId="48"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54" xfId="0" applyFont="1" applyFill="1" applyBorder="1" applyAlignment="1" applyProtection="1">
      <alignment vertical="center"/>
      <protection locked="0"/>
    </xf>
    <xf numFmtId="0" fontId="8" fillId="0" borderId="54" xfId="0" applyFont="1" applyBorder="1" applyAlignment="1" applyProtection="1">
      <alignment vertical="center"/>
      <protection locked="0"/>
    </xf>
    <xf numFmtId="0" fontId="8" fillId="0" borderId="60" xfId="0" applyFont="1" applyFill="1" applyBorder="1" applyAlignment="1">
      <alignment wrapText="1"/>
    </xf>
    <xf numFmtId="0" fontId="8" fillId="4" borderId="59" xfId="0" applyFont="1" applyFill="1" applyBorder="1"/>
    <xf numFmtId="0" fontId="8" fillId="0" borderId="52" xfId="0" applyFont="1" applyBorder="1" applyAlignment="1">
      <alignment wrapText="1"/>
    </xf>
    <xf numFmtId="0" fontId="8" fillId="5" borderId="59" xfId="0" applyFont="1" applyFill="1" applyBorder="1"/>
    <xf numFmtId="0" fontId="8" fillId="10" borderId="59" xfId="0" applyFont="1" applyFill="1" applyBorder="1"/>
    <xf numFmtId="0" fontId="8" fillId="11" borderId="59" xfId="0" applyFont="1" applyFill="1" applyBorder="1"/>
    <xf numFmtId="0" fontId="0" fillId="0" borderId="2" xfId="0" applyBorder="1" applyAlignment="1">
      <alignment vertical="center"/>
    </xf>
    <xf numFmtId="0" fontId="8" fillId="0" borderId="7" xfId="0" applyFont="1" applyBorder="1" applyAlignment="1">
      <alignment vertical="center" wrapText="1"/>
    </xf>
    <xf numFmtId="0" fontId="0" fillId="0" borderId="1" xfId="0"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6" xfId="0"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xf>
    <xf numFmtId="0" fontId="8" fillId="0" borderId="6" xfId="0" applyFont="1" applyBorder="1" applyAlignment="1">
      <alignment vertical="center" wrapText="1"/>
    </xf>
    <xf numFmtId="0" fontId="16" fillId="2" borderId="15" xfId="0" applyFont="1" applyFill="1" applyBorder="1" applyAlignment="1">
      <alignment vertical="center"/>
    </xf>
    <xf numFmtId="14" fontId="0" fillId="0" borderId="2" xfId="0" applyNumberFormat="1" applyBorder="1" applyProtection="1">
      <protection locked="0"/>
    </xf>
    <xf numFmtId="0" fontId="0" fillId="0" borderId="0" xfId="0" applyAlignment="1">
      <alignment vertical="center" wrapText="1"/>
    </xf>
    <xf numFmtId="0" fontId="16" fillId="2" borderId="19" xfId="0" applyFont="1" applyFill="1" applyBorder="1" applyAlignment="1">
      <alignment vertical="center"/>
    </xf>
    <xf numFmtId="0" fontId="8" fillId="3" borderId="59" xfId="0" applyFont="1" applyFill="1" applyBorder="1"/>
    <xf numFmtId="0" fontId="8" fillId="0" borderId="60" xfId="0" applyFont="1" applyBorder="1" applyAlignment="1">
      <alignment horizontal="left" wrapText="1"/>
    </xf>
    <xf numFmtId="0" fontId="8" fillId="0" borderId="1" xfId="0" applyFont="1" applyBorder="1" applyAlignment="1">
      <alignment vertical="center" wrapText="1"/>
    </xf>
    <xf numFmtId="0" fontId="8" fillId="4" borderId="19"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0" fillId="4" borderId="47" xfId="0" applyFill="1" applyBorder="1" applyAlignment="1">
      <alignment horizontal="center" vertical="center" wrapText="1"/>
    </xf>
    <xf numFmtId="0" fontId="7" fillId="3" borderId="15" xfId="0" applyFont="1" applyFill="1" applyBorder="1"/>
    <xf numFmtId="2" fontId="0" fillId="0" borderId="2" xfId="0" applyNumberFormat="1" applyBorder="1" applyProtection="1">
      <protection locked="0"/>
    </xf>
    <xf numFmtId="2" fontId="0" fillId="0" borderId="1" xfId="0" applyNumberFormat="1" applyBorder="1" applyProtection="1">
      <protection locked="0"/>
    </xf>
    <xf numFmtId="0" fontId="0" fillId="0" borderId="2" xfId="0" applyBorder="1" applyAlignment="1" applyProtection="1">
      <alignment horizontal="right"/>
      <protection locked="0"/>
    </xf>
    <xf numFmtId="0" fontId="0" fillId="0" borderId="1" xfId="0" applyBorder="1" applyAlignment="1" applyProtection="1">
      <alignment horizontal="right"/>
      <protection locked="0"/>
    </xf>
    <xf numFmtId="0" fontId="0" fillId="0" borderId="5" xfId="0" applyBorder="1" applyAlignment="1" applyProtection="1">
      <alignment horizontal="right"/>
      <protection locked="0"/>
    </xf>
    <xf numFmtId="0" fontId="0" fillId="0" borderId="0" xfId="0" applyAlignment="1">
      <alignment horizontal="right"/>
    </xf>
    <xf numFmtId="2" fontId="0" fillId="0" borderId="35" xfId="0" applyNumberFormat="1" applyBorder="1" applyProtection="1">
      <protection locked="0"/>
    </xf>
    <xf numFmtId="0" fontId="18" fillId="0" borderId="0" xfId="0" applyFont="1" applyAlignment="1">
      <alignment vertical="center" wrapText="1"/>
    </xf>
    <xf numFmtId="14" fontId="0" fillId="0" borderId="5" xfId="0" applyNumberFormat="1" applyBorder="1" applyProtection="1">
      <protection locked="0"/>
    </xf>
    <xf numFmtId="0" fontId="8" fillId="0" borderId="63" xfId="0" applyFont="1" applyFill="1" applyBorder="1" applyAlignment="1">
      <alignment vertical="center" wrapText="1"/>
    </xf>
    <xf numFmtId="0" fontId="8" fillId="12" borderId="59" xfId="0" applyFont="1" applyFill="1" applyBorder="1"/>
    <xf numFmtId="0" fontId="8" fillId="0" borderId="60" xfId="0" applyFont="1" applyFill="1" applyBorder="1" applyAlignment="1">
      <alignment vertical="top" wrapText="1"/>
    </xf>
    <xf numFmtId="14" fontId="0" fillId="0" borderId="1" xfId="0" applyNumberFormat="1" applyBorder="1" applyProtection="1">
      <protection locked="0"/>
    </xf>
    <xf numFmtId="14" fontId="0" fillId="0" borderId="24" xfId="0" applyNumberFormat="1" applyBorder="1" applyProtection="1">
      <protection locked="0"/>
    </xf>
    <xf numFmtId="14" fontId="0" fillId="0" borderId="25" xfId="0" applyNumberFormat="1" applyBorder="1" applyProtection="1">
      <protection locked="0"/>
    </xf>
    <xf numFmtId="14" fontId="0" fillId="0" borderId="26" xfId="0" applyNumberFormat="1" applyBorder="1" applyProtection="1">
      <protection locked="0"/>
    </xf>
    <xf numFmtId="14" fontId="0" fillId="0" borderId="3" xfId="0" applyNumberFormat="1" applyBorder="1" applyProtection="1">
      <protection locked="0"/>
    </xf>
    <xf numFmtId="0" fontId="8" fillId="0" borderId="5" xfId="0" applyFont="1" applyBorder="1" applyProtection="1">
      <protection locked="0"/>
    </xf>
    <xf numFmtId="49" fontId="2" fillId="2" borderId="9" xfId="0" applyNumberFormat="1" applyFont="1" applyFill="1" applyBorder="1" applyAlignment="1">
      <alignment horizontal="center" vertical="center" wrapText="1"/>
    </xf>
    <xf numFmtId="49" fontId="8" fillId="0" borderId="2" xfId="0" applyNumberFormat="1" applyFont="1" applyBorder="1" applyProtection="1">
      <protection locked="0"/>
    </xf>
    <xf numFmtId="49" fontId="0" fillId="0" borderId="2" xfId="0" applyNumberFormat="1" applyBorder="1" applyProtection="1">
      <protection locked="0"/>
    </xf>
    <xf numFmtId="49" fontId="0" fillId="0" borderId="1" xfId="0" applyNumberFormat="1" applyBorder="1" applyProtection="1">
      <protection locked="0"/>
    </xf>
    <xf numFmtId="49" fontId="0" fillId="0" borderId="5" xfId="0" applyNumberFormat="1" applyBorder="1" applyProtection="1">
      <protection locked="0"/>
    </xf>
    <xf numFmtId="49" fontId="0" fillId="0" borderId="0" xfId="0" applyNumberFormat="1"/>
    <xf numFmtId="49" fontId="8" fillId="0" borderId="1" xfId="0" applyNumberFormat="1" applyFont="1" applyBorder="1" applyProtection="1">
      <protection locked="0"/>
    </xf>
    <xf numFmtId="0" fontId="0" fillId="0" borderId="34" xfId="0" applyBorder="1" applyAlignment="1" applyProtection="1">
      <alignment wrapText="1"/>
      <protection locked="0"/>
    </xf>
    <xf numFmtId="0" fontId="0" fillId="0" borderId="33" xfId="0" applyBorder="1" applyAlignment="1" applyProtection="1">
      <alignment wrapText="1"/>
      <protection locked="0"/>
    </xf>
    <xf numFmtId="0" fontId="8" fillId="8" borderId="47" xfId="0" applyNumberFormat="1" applyFont="1" applyFill="1" applyBorder="1" applyAlignment="1">
      <alignment horizontal="center" vertical="center" wrapText="1"/>
    </xf>
    <xf numFmtId="49" fontId="0" fillId="0" borderId="50" xfId="0" applyNumberFormat="1" applyBorder="1" applyProtection="1">
      <protection locked="0"/>
    </xf>
    <xf numFmtId="0" fontId="0" fillId="8" borderId="3" xfId="0" applyFill="1" applyBorder="1" applyProtection="1"/>
    <xf numFmtId="0" fontId="8" fillId="0" borderId="0" xfId="0" applyFont="1" applyProtection="1">
      <protection locked="0"/>
    </xf>
    <xf numFmtId="0" fontId="2" fillId="5" borderId="15" xfId="0" applyFont="1" applyFill="1" applyBorder="1" applyAlignment="1">
      <alignment horizontal="right" vertical="center" wrapText="1"/>
    </xf>
    <xf numFmtId="0" fontId="2" fillId="2" borderId="10" xfId="0" applyFont="1" applyFill="1" applyBorder="1" applyAlignment="1">
      <alignment horizontal="left" vertical="center" wrapText="1"/>
    </xf>
    <xf numFmtId="0" fontId="0" fillId="0" borderId="0" xfId="0" applyAlignment="1" applyProtection="1">
      <protection locked="0"/>
    </xf>
    <xf numFmtId="0" fontId="0" fillId="0" borderId="0" xfId="0" applyAlignment="1" applyProtection="1">
      <alignment vertical="center"/>
      <protection locked="0"/>
    </xf>
    <xf numFmtId="0" fontId="8" fillId="5" borderId="15" xfId="0" applyFont="1" applyFill="1" applyBorder="1" applyAlignment="1">
      <alignment horizontal="center" vertical="center" wrapText="1"/>
    </xf>
    <xf numFmtId="49" fontId="0" fillId="0" borderId="2" xfId="0" applyNumberFormat="1" applyBorder="1" applyAlignment="1" applyProtection="1">
      <alignment vertical="center"/>
      <protection locked="0"/>
    </xf>
    <xf numFmtId="14" fontId="0" fillId="0" borderId="2" xfId="0" applyNumberFormat="1" applyBorder="1" applyAlignment="1" applyProtection="1">
      <alignment vertical="center"/>
      <protection locked="0"/>
    </xf>
    <xf numFmtId="0" fontId="0" fillId="0" borderId="2" xfId="0" applyBorder="1" applyAlignment="1" applyProtection="1">
      <alignment vertical="center"/>
      <protection locked="0"/>
    </xf>
    <xf numFmtId="0" fontId="0" fillId="0" borderId="7" xfId="0" applyBorder="1" applyAlignment="1" applyProtection="1">
      <alignment vertical="center" wrapText="1"/>
      <protection locked="0"/>
    </xf>
    <xf numFmtId="0" fontId="8" fillId="0" borderId="2" xfId="0" applyFont="1" applyBorder="1" applyAlignment="1" applyProtection="1">
      <alignment vertical="center"/>
      <protection locked="0"/>
    </xf>
    <xf numFmtId="0" fontId="0" fillId="0" borderId="4" xfId="0" applyBorder="1" applyAlignment="1" applyProtection="1">
      <alignment vertical="center" wrapText="1"/>
      <protection locked="0"/>
    </xf>
    <xf numFmtId="0" fontId="0" fillId="0" borderId="1" xfId="0" applyBorder="1" applyAlignment="1" applyProtection="1">
      <alignment vertical="center"/>
      <protection locked="0"/>
    </xf>
    <xf numFmtId="49" fontId="0" fillId="0" borderId="1" xfId="0" applyNumberFormat="1" applyBorder="1" applyAlignment="1" applyProtection="1">
      <alignment vertical="center"/>
      <protection locked="0"/>
    </xf>
    <xf numFmtId="49" fontId="0" fillId="0" borderId="5" xfId="0" applyNumberFormat="1"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wrapText="1"/>
      <protection locked="0"/>
    </xf>
    <xf numFmtId="49" fontId="0" fillId="0" borderId="0" xfId="0" applyNumberFormat="1" applyAlignment="1">
      <alignment vertical="center"/>
    </xf>
    <xf numFmtId="14" fontId="0" fillId="0" borderId="5" xfId="0" applyNumberFormat="1" applyBorder="1" applyAlignment="1" applyProtection="1">
      <alignment vertical="center"/>
      <protection locked="0"/>
    </xf>
    <xf numFmtId="0" fontId="0" fillId="8" borderId="15" xfId="0" applyFill="1" applyBorder="1" applyAlignment="1">
      <alignment horizontal="center" vertical="center"/>
    </xf>
    <xf numFmtId="0" fontId="0" fillId="8" borderId="15" xfId="0" applyFill="1" applyBorder="1" applyAlignment="1" applyProtection="1">
      <alignment horizontal="center" vertical="center"/>
      <protection locked="0"/>
    </xf>
    <xf numFmtId="0" fontId="20" fillId="13" borderId="15" xfId="1" applyFont="1" applyFill="1" applyBorder="1" applyAlignment="1">
      <alignment vertical="center"/>
    </xf>
    <xf numFmtId="0" fontId="0" fillId="0" borderId="0" xfId="0" applyAlignment="1" applyProtection="1">
      <alignment horizontal="center"/>
      <protection locked="0"/>
    </xf>
    <xf numFmtId="49" fontId="2" fillId="2" borderId="32" xfId="0" applyNumberFormat="1"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0" fillId="3" borderId="69" xfId="0" applyFill="1" applyBorder="1" applyAlignment="1">
      <alignment horizontal="center" vertical="center"/>
    </xf>
    <xf numFmtId="0" fontId="0" fillId="3" borderId="68" xfId="0" applyFill="1" applyBorder="1" applyAlignment="1">
      <alignment horizontal="center" vertical="center"/>
    </xf>
    <xf numFmtId="14" fontId="0" fillId="0" borderId="50" xfId="0" applyNumberFormat="1" applyBorder="1" applyProtection="1">
      <protection locked="0"/>
    </xf>
    <xf numFmtId="49" fontId="0" fillId="0" borderId="13" xfId="0" applyNumberFormat="1" applyBorder="1" applyProtection="1">
      <protection locked="0"/>
    </xf>
    <xf numFmtId="49" fontId="0" fillId="0" borderId="14" xfId="0" applyNumberFormat="1" applyBorder="1" applyProtection="1">
      <protection locked="0"/>
    </xf>
    <xf numFmtId="14" fontId="0" fillId="0" borderId="1" xfId="0" applyNumberFormat="1" applyBorder="1" applyAlignment="1" applyProtection="1">
      <alignment horizontal="center"/>
      <protection locked="0"/>
    </xf>
    <xf numFmtId="14" fontId="0" fillId="0" borderId="5" xfId="0" applyNumberFormat="1" applyBorder="1" applyAlignment="1" applyProtection="1">
      <alignment horizontal="center"/>
      <protection locked="0"/>
    </xf>
    <xf numFmtId="0" fontId="2" fillId="2" borderId="27" xfId="0" applyFont="1" applyFill="1" applyBorder="1" applyAlignment="1">
      <alignment horizontal="center" vertical="center" wrapText="1"/>
    </xf>
    <xf numFmtId="49" fontId="0" fillId="0" borderId="12" xfId="0" applyNumberFormat="1" applyBorder="1" applyProtection="1">
      <protection locked="0"/>
    </xf>
    <xf numFmtId="49" fontId="2" fillId="2" borderId="8"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0" fontId="0" fillId="3" borderId="49" xfId="0" applyFill="1" applyBorder="1" applyAlignment="1">
      <alignment horizontal="center" vertical="center"/>
    </xf>
    <xf numFmtId="0" fontId="0" fillId="3" borderId="44" xfId="0" applyFill="1" applyBorder="1" applyAlignment="1">
      <alignment horizontal="center" vertical="center"/>
    </xf>
    <xf numFmtId="14" fontId="0" fillId="0" borderId="45" xfId="0" applyNumberFormat="1" applyBorder="1" applyProtection="1">
      <protection locked="0"/>
    </xf>
    <xf numFmtId="0" fontId="0" fillId="8" borderId="19" xfId="0" applyFill="1" applyBorder="1" applyAlignment="1">
      <alignment horizontal="center" vertical="center"/>
    </xf>
    <xf numFmtId="49" fontId="8" fillId="0" borderId="2" xfId="0" applyNumberFormat="1" applyFont="1" applyBorder="1" applyAlignment="1" applyProtection="1">
      <alignment vertical="center"/>
      <protection locked="0"/>
    </xf>
    <xf numFmtId="0" fontId="0" fillId="0" borderId="50" xfId="0" applyBorder="1" applyAlignment="1" applyProtection="1">
      <alignment horizontal="right"/>
      <protection locked="0"/>
    </xf>
    <xf numFmtId="0" fontId="21" fillId="13" borderId="15" xfId="1" applyFont="1" applyFill="1" applyBorder="1" applyAlignment="1">
      <alignment vertical="center"/>
    </xf>
    <xf numFmtId="14" fontId="0" fillId="0" borderId="2" xfId="0" applyNumberFormat="1" applyBorder="1" applyAlignment="1" applyProtection="1">
      <alignment horizontal="center"/>
      <protection locked="0"/>
    </xf>
    <xf numFmtId="49" fontId="0" fillId="8" borderId="15" xfId="0" applyNumberFormat="1" applyFill="1" applyBorder="1" applyAlignment="1">
      <alignment horizontal="center" vertical="center"/>
    </xf>
    <xf numFmtId="49" fontId="8" fillId="8" borderId="4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0" fillId="0" borderId="33" xfId="0" applyBorder="1" applyAlignment="1" applyProtection="1">
      <alignment wrapText="1"/>
      <protection locked="0"/>
    </xf>
    <xf numFmtId="0" fontId="0" fillId="0" borderId="34" xfId="0" applyBorder="1" applyAlignment="1" applyProtection="1">
      <alignment wrapText="1"/>
      <protection locked="0"/>
    </xf>
    <xf numFmtId="0" fontId="0" fillId="0" borderId="0" xfId="0" applyFill="1" applyAlignment="1">
      <alignment wrapText="1"/>
    </xf>
    <xf numFmtId="0" fontId="17" fillId="0" borderId="0" xfId="0" applyFont="1" applyFill="1" applyAlignment="1">
      <alignment wrapText="1"/>
    </xf>
    <xf numFmtId="0" fontId="0" fillId="5" borderId="48" xfId="0" applyFill="1" applyBorder="1" applyAlignment="1">
      <alignment horizontal="center" vertical="center" wrapText="1"/>
    </xf>
    <xf numFmtId="0" fontId="0" fillId="8" borderId="15" xfId="0" applyFill="1" applyBorder="1" applyAlignment="1">
      <alignment horizontal="center" vertical="center" wrapText="1"/>
    </xf>
    <xf numFmtId="0" fontId="3" fillId="6" borderId="71" xfId="0" applyFont="1" applyFill="1" applyBorder="1" applyAlignment="1">
      <alignment horizontal="center" vertical="center" wrapText="1"/>
    </xf>
    <xf numFmtId="0" fontId="2" fillId="2" borderId="44" xfId="0" applyFont="1" applyFill="1" applyBorder="1" applyAlignment="1">
      <alignment horizontal="center" vertical="center" wrapText="1"/>
    </xf>
    <xf numFmtId="49" fontId="2" fillId="2" borderId="45"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9" xfId="0" applyFont="1" applyFill="1" applyBorder="1" applyAlignment="1">
      <alignment horizontal="left" vertical="center" wrapText="1"/>
    </xf>
    <xf numFmtId="0" fontId="0" fillId="0" borderId="74" xfId="0" applyBorder="1" applyAlignment="1" applyProtection="1">
      <alignment wrapText="1"/>
      <protection locked="0"/>
    </xf>
    <xf numFmtId="0" fontId="8" fillId="8" borderId="59" xfId="0" applyFont="1" applyFill="1" applyBorder="1" applyAlignment="1">
      <alignment vertical="center"/>
    </xf>
    <xf numFmtId="0" fontId="2" fillId="2" borderId="11" xfId="0" applyFont="1" applyFill="1" applyBorder="1" applyAlignment="1">
      <alignment horizontal="center" vertical="center" wrapText="1"/>
    </xf>
    <xf numFmtId="0" fontId="8" fillId="0" borderId="0" xfId="0" applyFont="1" applyAlignment="1">
      <alignment wrapText="1"/>
    </xf>
    <xf numFmtId="0" fontId="8" fillId="2" borderId="16"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14" borderId="77" xfId="0" applyFont="1" applyFill="1" applyBorder="1" applyAlignment="1">
      <alignment horizontal="left" vertical="center" wrapText="1"/>
    </xf>
    <xf numFmtId="10" fontId="8" fillId="14" borderId="59" xfId="3" applyNumberFormat="1" applyFont="1" applyFill="1" applyBorder="1" applyAlignment="1">
      <alignment horizontal="center" vertical="center" wrapText="1"/>
    </xf>
    <xf numFmtId="10" fontId="8" fillId="15" borderId="50" xfId="3" applyNumberFormat="1" applyFont="1" applyFill="1" applyBorder="1" applyAlignment="1">
      <alignment vertical="center" wrapText="1"/>
    </xf>
    <xf numFmtId="0" fontId="8" fillId="3" borderId="68" xfId="0" applyFont="1" applyFill="1" applyBorder="1" applyAlignment="1">
      <alignment horizontal="left" vertical="center" wrapText="1"/>
    </xf>
    <xf numFmtId="10" fontId="8" fillId="3" borderId="4" xfId="3" applyNumberFormat="1" applyFont="1" applyFill="1" applyBorder="1" applyAlignment="1">
      <alignment horizontal="center" vertical="center" wrapText="1"/>
    </xf>
    <xf numFmtId="0" fontId="8" fillId="15" borderId="1" xfId="0" applyFont="1" applyFill="1" applyBorder="1" applyAlignment="1">
      <alignment vertical="center" wrapText="1"/>
    </xf>
    <xf numFmtId="0" fontId="8" fillId="14" borderId="68" xfId="0" applyFont="1" applyFill="1" applyBorder="1" applyAlignment="1">
      <alignment horizontal="left" vertical="center" wrapText="1"/>
    </xf>
    <xf numFmtId="0" fontId="8" fillId="14" borderId="80" xfId="0" applyFont="1" applyFill="1" applyBorder="1" applyAlignment="1">
      <alignment horizontal="left" vertical="center" wrapText="1"/>
    </xf>
    <xf numFmtId="0" fontId="8" fillId="15" borderId="61" xfId="0" applyFont="1" applyFill="1" applyBorder="1" applyAlignment="1">
      <alignment vertical="center" wrapText="1"/>
    </xf>
    <xf numFmtId="0" fontId="8" fillId="3" borderId="80" xfId="0" applyFont="1" applyFill="1" applyBorder="1" applyAlignment="1">
      <alignment horizontal="left" vertical="center" wrapText="1"/>
    </xf>
    <xf numFmtId="10" fontId="8" fillId="15" borderId="61" xfId="3" applyNumberFormat="1" applyFont="1" applyFill="1" applyBorder="1" applyAlignment="1">
      <alignment vertical="center" wrapText="1"/>
    </xf>
    <xf numFmtId="0" fontId="8" fillId="3" borderId="84" xfId="0" applyFont="1" applyFill="1" applyBorder="1" applyAlignment="1">
      <alignment horizontal="left" vertical="center" wrapText="1"/>
    </xf>
    <xf numFmtId="10" fontId="8" fillId="3" borderId="60" xfId="3" applyNumberFormat="1" applyFont="1" applyFill="1" applyBorder="1" applyAlignment="1">
      <alignment horizontal="center" vertical="center" wrapText="1"/>
    </xf>
    <xf numFmtId="0" fontId="8" fillId="3" borderId="85" xfId="0" applyFont="1" applyFill="1" applyBorder="1" applyAlignment="1">
      <alignment horizontal="center" vertical="center" wrapText="1"/>
    </xf>
    <xf numFmtId="0" fontId="8" fillId="14" borderId="16" xfId="0" applyFont="1" applyFill="1" applyBorder="1" applyAlignment="1">
      <alignment horizontal="left" vertical="center" wrapText="1"/>
    </xf>
    <xf numFmtId="0" fontId="8" fillId="15" borderId="32" xfId="0" applyFont="1" applyFill="1" applyBorder="1" applyAlignment="1">
      <alignment wrapText="1"/>
    </xf>
    <xf numFmtId="0" fontId="8" fillId="3" borderId="86" xfId="0" applyFont="1" applyFill="1" applyBorder="1" applyAlignment="1">
      <alignment horizontal="left" vertical="center" wrapText="1"/>
    </xf>
    <xf numFmtId="0" fontId="8" fillId="15" borderId="26" xfId="0" applyFont="1" applyFill="1" applyBorder="1" applyAlignment="1">
      <alignment wrapText="1"/>
    </xf>
    <xf numFmtId="0" fontId="8" fillId="15" borderId="5" xfId="0" applyFont="1" applyFill="1" applyBorder="1" applyAlignment="1">
      <alignment wrapText="1"/>
    </xf>
    <xf numFmtId="0" fontId="0" fillId="0" borderId="3" xfId="0" applyBorder="1" applyAlignment="1" applyProtection="1">
      <alignment vertical="center"/>
    </xf>
    <xf numFmtId="0" fontId="0" fillId="0" borderId="35" xfId="0" applyBorder="1" applyAlignment="1" applyProtection="1">
      <alignment vertical="center"/>
    </xf>
    <xf numFmtId="164" fontId="8" fillId="14" borderId="59" xfId="3" applyNumberFormat="1" applyFont="1" applyFill="1" applyBorder="1" applyAlignment="1">
      <alignment horizontal="center" vertical="center" wrapText="1"/>
    </xf>
    <xf numFmtId="164" fontId="8" fillId="3" borderId="79" xfId="3" applyNumberFormat="1" applyFont="1" applyFill="1" applyBorder="1" applyAlignment="1">
      <alignment horizontal="center" vertical="center" wrapText="1"/>
    </xf>
    <xf numFmtId="164" fontId="8" fillId="14" borderId="78" xfId="3" applyNumberFormat="1" applyFont="1" applyFill="1" applyBorder="1" applyAlignment="1">
      <alignment vertical="center" wrapText="1"/>
    </xf>
    <xf numFmtId="164" fontId="8" fillId="14" borderId="50" xfId="3" applyNumberFormat="1" applyFont="1" applyFill="1" applyBorder="1" applyAlignment="1">
      <alignment vertical="center" wrapText="1"/>
    </xf>
    <xf numFmtId="164" fontId="8" fillId="14" borderId="51" xfId="3" applyNumberFormat="1" applyFont="1" applyFill="1" applyBorder="1" applyAlignment="1">
      <alignment vertical="center" wrapText="1"/>
    </xf>
    <xf numFmtId="164" fontId="8" fillId="3" borderId="25" xfId="3" applyNumberFormat="1" applyFont="1" applyFill="1" applyBorder="1" applyAlignment="1">
      <alignment vertical="center" wrapText="1"/>
    </xf>
    <xf numFmtId="164" fontId="8" fillId="3" borderId="1" xfId="3" applyNumberFormat="1" applyFont="1" applyFill="1" applyBorder="1" applyAlignment="1">
      <alignment vertical="center" wrapText="1"/>
    </xf>
    <xf numFmtId="164" fontId="8" fillId="3" borderId="4" xfId="3" applyNumberFormat="1" applyFont="1" applyFill="1" applyBorder="1" applyAlignment="1">
      <alignment vertical="center" wrapText="1"/>
    </xf>
    <xf numFmtId="164" fontId="8" fillId="14" borderId="79" xfId="3" applyNumberFormat="1" applyFont="1" applyFill="1" applyBorder="1" applyAlignment="1">
      <alignment horizontal="center" vertical="center" wrapText="1"/>
    </xf>
    <xf numFmtId="164" fontId="8" fillId="14" borderId="25" xfId="3" applyNumberFormat="1" applyFont="1" applyFill="1" applyBorder="1" applyAlignment="1">
      <alignment vertical="center" wrapText="1"/>
    </xf>
    <xf numFmtId="164" fontId="8" fillId="14" borderId="1" xfId="3" applyNumberFormat="1" applyFont="1" applyFill="1" applyBorder="1" applyAlignment="1">
      <alignment vertical="center" wrapText="1"/>
    </xf>
    <xf numFmtId="164" fontId="8" fillId="14" borderId="4" xfId="3" applyNumberFormat="1" applyFont="1" applyFill="1" applyBorder="1" applyAlignment="1">
      <alignment vertical="center" wrapText="1"/>
    </xf>
    <xf numFmtId="49" fontId="8" fillId="0" borderId="50" xfId="0" applyNumberFormat="1" applyFont="1" applyBorder="1" applyProtection="1">
      <protection locked="0"/>
    </xf>
    <xf numFmtId="0" fontId="8" fillId="0" borderId="1" xfId="0" applyFont="1" applyBorder="1" applyAlignment="1" applyProtection="1">
      <alignment horizontal="right"/>
      <protection locked="0"/>
    </xf>
    <xf numFmtId="49" fontId="8" fillId="8" borderId="15" xfId="0" applyNumberFormat="1" applyFont="1" applyFill="1" applyBorder="1" applyAlignment="1">
      <alignment horizontal="center" vertical="center"/>
    </xf>
    <xf numFmtId="0" fontId="8" fillId="8" borderId="15" xfId="0" applyNumberFormat="1" applyFont="1" applyFill="1" applyBorder="1" applyAlignment="1">
      <alignment horizontal="center" vertical="center"/>
    </xf>
    <xf numFmtId="0" fontId="8" fillId="0" borderId="50" xfId="0" applyFont="1" applyBorder="1" applyAlignment="1" applyProtection="1">
      <alignment horizontal="right"/>
      <protection locked="0"/>
    </xf>
    <xf numFmtId="164" fontId="8" fillId="14" borderId="81" xfId="3" applyNumberFormat="1" applyFont="1" applyFill="1" applyBorder="1" applyAlignment="1">
      <alignment horizontal="center" vertical="center" wrapText="1"/>
    </xf>
    <xf numFmtId="164" fontId="8" fillId="14" borderId="82" xfId="3" applyNumberFormat="1" applyFont="1" applyFill="1" applyBorder="1" applyAlignment="1">
      <alignment vertical="center" wrapText="1"/>
    </xf>
    <xf numFmtId="164" fontId="8" fillId="14" borderId="61" xfId="3" applyNumberFormat="1" applyFont="1" applyFill="1" applyBorder="1" applyAlignment="1">
      <alignment vertical="center" wrapText="1"/>
    </xf>
    <xf numFmtId="164" fontId="8" fillId="14" borderId="58" xfId="3" applyNumberFormat="1" applyFont="1" applyFill="1" applyBorder="1" applyAlignment="1">
      <alignment vertical="center" wrapText="1"/>
    </xf>
    <xf numFmtId="0" fontId="0" fillId="8" borderId="15" xfId="0" applyNumberFormat="1" applyFill="1" applyBorder="1" applyAlignment="1">
      <alignment horizontal="center" vertical="center"/>
    </xf>
    <xf numFmtId="164" fontId="8" fillId="3" borderId="81" xfId="3" applyNumberFormat="1" applyFont="1" applyFill="1" applyBorder="1" applyAlignment="1">
      <alignment horizontal="center" vertical="center" wrapText="1"/>
    </xf>
    <xf numFmtId="164" fontId="8" fillId="3" borderId="82" xfId="3" applyNumberFormat="1" applyFont="1" applyFill="1" applyBorder="1" applyAlignment="1">
      <alignment vertical="center" wrapText="1"/>
    </xf>
    <xf numFmtId="164" fontId="8" fillId="3" borderId="61" xfId="3" applyNumberFormat="1" applyFont="1" applyFill="1" applyBorder="1" applyAlignment="1">
      <alignment vertical="center" wrapText="1"/>
    </xf>
    <xf numFmtId="164" fontId="8" fillId="3" borderId="58" xfId="3" applyNumberFormat="1" applyFont="1" applyFill="1" applyBorder="1" applyAlignment="1">
      <alignment vertical="center" wrapText="1"/>
    </xf>
    <xf numFmtId="164" fontId="8" fillId="3" borderId="83" xfId="3" applyNumberFormat="1" applyFont="1" applyFill="1" applyBorder="1" applyAlignment="1">
      <alignment horizontal="right" vertical="center" wrapText="1"/>
    </xf>
    <xf numFmtId="164" fontId="8" fillId="3" borderId="60" xfId="3" applyNumberFormat="1" applyFont="1" applyFill="1" applyBorder="1" applyAlignment="1">
      <alignment horizontal="center" vertical="center" wrapText="1"/>
    </xf>
    <xf numFmtId="164" fontId="8" fillId="3" borderId="85" xfId="3" applyNumberFormat="1" applyFont="1" applyFill="1" applyBorder="1" applyAlignment="1">
      <alignment horizontal="center" vertical="center" wrapText="1"/>
    </xf>
    <xf numFmtId="164" fontId="8" fillId="14" borderId="19" xfId="3" applyNumberFormat="1" applyFont="1" applyFill="1" applyBorder="1" applyAlignment="1">
      <alignment horizontal="center" vertical="center" wrapText="1"/>
    </xf>
    <xf numFmtId="164" fontId="8" fillId="3" borderId="14" xfId="3" applyNumberFormat="1" applyFont="1" applyFill="1" applyBorder="1" applyAlignment="1">
      <alignment horizontal="center" vertical="center" wrapText="1"/>
    </xf>
    <xf numFmtId="164" fontId="8" fillId="3" borderId="26" xfId="3" applyNumberFormat="1" applyFont="1" applyFill="1" applyBorder="1" applyAlignment="1">
      <alignment horizontal="center" vertical="center" wrapText="1"/>
    </xf>
    <xf numFmtId="164" fontId="8" fillId="3" borderId="5" xfId="3" applyNumberFormat="1" applyFont="1" applyFill="1" applyBorder="1" applyAlignment="1">
      <alignment horizontal="center" vertical="center" wrapText="1"/>
    </xf>
    <xf numFmtId="164" fontId="8" fillId="3" borderId="36" xfId="3" applyNumberFormat="1" applyFont="1" applyFill="1" applyBorder="1" applyAlignment="1">
      <alignment horizontal="center" vertical="center" wrapText="1"/>
    </xf>
    <xf numFmtId="49" fontId="8" fillId="0" borderId="5" xfId="0" applyNumberFormat="1" applyFont="1" applyBorder="1" applyAlignment="1" applyProtection="1">
      <alignment vertical="center"/>
      <protection locked="0"/>
    </xf>
    <xf numFmtId="14" fontId="0" fillId="0" borderId="1" xfId="0" applyNumberFormat="1" applyBorder="1" applyAlignment="1" applyProtection="1">
      <alignment vertical="center"/>
      <protection locked="0"/>
    </xf>
    <xf numFmtId="0" fontId="0" fillId="0" borderId="33" xfId="0" applyBorder="1" applyAlignment="1" applyProtection="1">
      <alignment vertical="center"/>
    </xf>
    <xf numFmtId="0" fontId="0" fillId="3" borderId="87" xfId="0" applyFill="1" applyBorder="1" applyAlignment="1">
      <alignment horizontal="center" vertical="center"/>
    </xf>
    <xf numFmtId="14" fontId="8" fillId="0" borderId="2" xfId="0" applyNumberFormat="1" applyFont="1" applyBorder="1" applyProtection="1">
      <protection locked="0"/>
    </xf>
    <xf numFmtId="14" fontId="0" fillId="0" borderId="35" xfId="0" applyNumberFormat="1" applyBorder="1" applyProtection="1">
      <protection locked="0"/>
    </xf>
    <xf numFmtId="2" fontId="0" fillId="0" borderId="5" xfId="0" applyNumberFormat="1" applyBorder="1" applyProtection="1">
      <protection locked="0"/>
    </xf>
    <xf numFmtId="0" fontId="0" fillId="8" borderId="35" xfId="0" applyFill="1" applyBorder="1" applyProtection="1"/>
    <xf numFmtId="0" fontId="19" fillId="13" borderId="15" xfId="1" applyFill="1" applyBorder="1" applyAlignment="1">
      <alignment vertical="center"/>
    </xf>
    <xf numFmtId="0" fontId="21" fillId="13" borderId="0" xfId="1" applyFont="1" applyFill="1" applyAlignment="1">
      <alignment vertical="center"/>
    </xf>
    <xf numFmtId="0" fontId="21" fillId="13" borderId="15" xfId="1" applyFont="1" applyFill="1" applyBorder="1" applyAlignment="1">
      <alignment horizontal="center" vertical="center"/>
    </xf>
    <xf numFmtId="0" fontId="1" fillId="3" borderId="47" xfId="0" applyFont="1" applyFill="1" applyBorder="1" applyAlignment="1">
      <alignment horizontal="center" vertical="center"/>
    </xf>
    <xf numFmtId="0" fontId="1" fillId="3" borderId="76" xfId="0" applyFont="1" applyFill="1" applyBorder="1" applyAlignment="1">
      <alignment horizontal="center" vertical="center"/>
    </xf>
    <xf numFmtId="0" fontId="1" fillId="3" borderId="36" xfId="0" applyFont="1" applyFill="1" applyBorder="1" applyAlignment="1">
      <alignment horizontal="center" vertical="center"/>
    </xf>
    <xf numFmtId="0" fontId="21" fillId="13" borderId="5" xfId="1" applyFont="1" applyFill="1" applyBorder="1" applyAlignment="1">
      <alignment horizontal="center" vertical="center"/>
    </xf>
    <xf numFmtId="0" fontId="8" fillId="16" borderId="89" xfId="0" applyFont="1" applyFill="1" applyBorder="1" applyAlignment="1">
      <alignment horizontal="center" vertical="center" wrapText="1"/>
    </xf>
    <xf numFmtId="0" fontId="3" fillId="16" borderId="90" xfId="0" applyFont="1" applyFill="1" applyBorder="1" applyAlignment="1">
      <alignment horizontal="left" vertical="top" wrapText="1"/>
    </xf>
    <xf numFmtId="0" fontId="1" fillId="3" borderId="17" xfId="0" applyFont="1" applyFill="1" applyBorder="1" applyAlignment="1">
      <alignment horizontal="center" vertical="center"/>
    </xf>
    <xf numFmtId="0" fontId="8" fillId="16" borderId="90" xfId="0" applyFont="1" applyFill="1" applyBorder="1" applyAlignment="1">
      <alignment horizontal="left" vertical="center" wrapText="1"/>
    </xf>
    <xf numFmtId="0" fontId="23" fillId="0" borderId="22" xfId="0" applyFont="1" applyBorder="1" applyAlignment="1">
      <alignment vertical="center" wrapText="1"/>
    </xf>
    <xf numFmtId="14" fontId="0" fillId="0" borderId="2" xfId="0" applyNumberFormat="1" applyBorder="1" applyAlignment="1" applyProtection="1">
      <alignment horizontal="right"/>
      <protection locked="0"/>
    </xf>
    <xf numFmtId="14" fontId="0" fillId="0" borderId="1" xfId="0" applyNumberFormat="1" applyBorder="1" applyAlignment="1" applyProtection="1">
      <alignment horizontal="right"/>
      <protection locked="0"/>
    </xf>
    <xf numFmtId="14" fontId="0" fillId="0" borderId="5" xfId="0" applyNumberFormat="1" applyBorder="1" applyAlignment="1" applyProtection="1">
      <alignment horizontal="right"/>
      <protection locked="0"/>
    </xf>
    <xf numFmtId="0" fontId="8" fillId="0" borderId="2" xfId="0" applyFont="1" applyBorder="1" applyAlignment="1" applyProtection="1">
      <alignment horizontal="right"/>
      <protection locked="0"/>
    </xf>
    <xf numFmtId="0" fontId="0" fillId="0" borderId="2"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1" xfId="0" applyBorder="1" applyAlignment="1" applyProtection="1">
      <alignment horizontal="right" vertical="center"/>
      <protection locked="0"/>
    </xf>
    <xf numFmtId="14" fontId="0" fillId="17" borderId="2" xfId="0" applyNumberFormat="1" applyFill="1" applyBorder="1" applyAlignment="1" applyProtection="1">
      <alignment horizontal="right"/>
    </xf>
    <xf numFmtId="0" fontId="2" fillId="0" borderId="0" xfId="0" applyFont="1"/>
    <xf numFmtId="0" fontId="2" fillId="0" borderId="0" xfId="0" applyFont="1" applyAlignment="1">
      <alignment vertical="center" wrapText="1"/>
    </xf>
    <xf numFmtId="0" fontId="9" fillId="3" borderId="8" xfId="0" applyFont="1" applyFill="1" applyBorder="1" applyAlignment="1">
      <alignment horizontal="center" vertical="center"/>
    </xf>
    <xf numFmtId="0" fontId="6" fillId="3" borderId="9" xfId="0" applyFont="1" applyFill="1" applyBorder="1" applyAlignment="1"/>
    <xf numFmtId="0" fontId="6" fillId="3" borderId="10" xfId="0" applyFont="1" applyFill="1" applyBorder="1" applyAlignment="1"/>
    <xf numFmtId="0" fontId="8" fillId="3" borderId="57"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12" xfId="0" applyFont="1" applyFill="1" applyBorder="1" applyAlignment="1">
      <alignment horizontal="center" vertical="center"/>
    </xf>
    <xf numFmtId="0" fontId="8" fillId="5" borderId="19" xfId="0" applyFont="1" applyFill="1" applyBorder="1" applyAlignment="1">
      <alignment horizontal="left" vertical="center" wrapText="1"/>
    </xf>
    <xf numFmtId="0" fontId="8" fillId="5" borderId="52" xfId="0" applyFont="1" applyFill="1" applyBorder="1" applyAlignment="1">
      <alignment horizontal="left" vertical="center" wrapText="1"/>
    </xf>
    <xf numFmtId="0" fontId="8" fillId="5" borderId="48" xfId="0" applyFont="1" applyFill="1" applyBorder="1" applyAlignment="1">
      <alignment horizontal="left" vertical="center" wrapText="1"/>
    </xf>
    <xf numFmtId="0" fontId="2" fillId="13" borderId="27" xfId="0" applyFont="1" applyFill="1" applyBorder="1" applyAlignment="1">
      <alignment horizontal="right" vertical="center"/>
    </xf>
    <xf numFmtId="0" fontId="2" fillId="13" borderId="29" xfId="0" applyFont="1" applyFill="1" applyBorder="1" applyAlignment="1">
      <alignment horizontal="right"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2" fillId="4" borderId="15" xfId="0" applyFont="1" applyFill="1" applyBorder="1" applyAlignment="1">
      <alignment horizontal="right" vertical="center"/>
    </xf>
    <xf numFmtId="0" fontId="2" fillId="4" borderId="27" xfId="0" applyFont="1" applyFill="1" applyBorder="1" applyAlignment="1">
      <alignment horizontal="center" vertical="center"/>
    </xf>
    <xf numFmtId="0" fontId="2" fillId="4" borderId="29" xfId="0" applyFont="1" applyFill="1" applyBorder="1" applyAlignment="1">
      <alignment horizontal="center" vertical="center"/>
    </xf>
    <xf numFmtId="0" fontId="8" fillId="13" borderId="18" xfId="0" applyFont="1" applyFill="1" applyBorder="1" applyAlignment="1">
      <alignment horizontal="left" vertical="center" wrapText="1"/>
    </xf>
    <xf numFmtId="0" fontId="8" fillId="13" borderId="0" xfId="0" applyFont="1" applyFill="1" applyBorder="1" applyAlignment="1">
      <alignment horizontal="left" vertical="center" wrapText="1"/>
    </xf>
    <xf numFmtId="0" fontId="8" fillId="13" borderId="22" xfId="0" applyFont="1" applyFill="1" applyBorder="1" applyAlignment="1">
      <alignment horizontal="left" vertical="center" wrapText="1"/>
    </xf>
    <xf numFmtId="0" fontId="8" fillId="13" borderId="20" xfId="0" applyFont="1" applyFill="1" applyBorder="1" applyAlignment="1">
      <alignment horizontal="left" vertical="center" wrapText="1"/>
    </xf>
    <xf numFmtId="0" fontId="8" fillId="13" borderId="21" xfId="0" applyFont="1" applyFill="1" applyBorder="1" applyAlignment="1">
      <alignment horizontal="left" vertical="center" wrapText="1"/>
    </xf>
    <xf numFmtId="0" fontId="8" fillId="13" borderId="47" xfId="0" applyFont="1" applyFill="1" applyBorder="1" applyAlignment="1">
      <alignment horizontal="left" vertical="center" wrapText="1"/>
    </xf>
    <xf numFmtId="0" fontId="2" fillId="13" borderId="27" xfId="0" applyFont="1" applyFill="1" applyBorder="1" applyAlignment="1">
      <alignment horizontal="center" vertical="center"/>
    </xf>
    <xf numFmtId="0" fontId="2" fillId="13" borderId="28" xfId="0" applyFont="1" applyFill="1" applyBorder="1" applyAlignment="1">
      <alignment horizontal="center" vertical="center"/>
    </xf>
    <xf numFmtId="0" fontId="2" fillId="13" borderId="29" xfId="0" applyFont="1" applyFill="1" applyBorder="1" applyAlignment="1">
      <alignment horizontal="center" vertical="center"/>
    </xf>
    <xf numFmtId="0" fontId="2" fillId="5" borderId="19"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0" fillId="0" borderId="1" xfId="0" applyBorder="1" applyAlignment="1" applyProtection="1">
      <alignment horizontal="left" wrapText="1"/>
      <protection locked="0"/>
    </xf>
    <xf numFmtId="0" fontId="0" fillId="0" borderId="4" xfId="0" applyBorder="1" applyAlignment="1" applyProtection="1">
      <alignment horizontal="left" wrapText="1"/>
      <protection locked="0"/>
    </xf>
    <xf numFmtId="0" fontId="1"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0" fillId="0" borderId="2" xfId="0" applyBorder="1" applyAlignment="1" applyProtection="1">
      <alignment horizontal="left" wrapText="1"/>
      <protection locked="0"/>
    </xf>
    <xf numFmtId="0" fontId="0" fillId="0" borderId="7" xfId="0" applyBorder="1" applyAlignment="1" applyProtection="1">
      <alignment horizontal="left" wrapText="1"/>
      <protection locked="0"/>
    </xf>
    <xf numFmtId="0" fontId="8" fillId="13" borderId="20" xfId="0" applyFont="1" applyFill="1" applyBorder="1" applyAlignment="1">
      <alignment horizontal="left" wrapText="1"/>
    </xf>
    <xf numFmtId="0" fontId="0" fillId="0" borderId="21" xfId="0" applyBorder="1" applyAlignment="1">
      <alignment horizontal="left" wrapText="1"/>
    </xf>
    <xf numFmtId="0" fontId="0" fillId="0" borderId="47" xfId="0" applyBorder="1" applyAlignment="1">
      <alignment horizontal="left" wrapText="1"/>
    </xf>
    <xf numFmtId="0" fontId="8" fillId="13" borderId="16" xfId="0" applyFont="1" applyFill="1" applyBorder="1" applyAlignment="1">
      <alignment horizontal="left" vertical="center" wrapText="1"/>
    </xf>
    <xf numFmtId="0" fontId="8" fillId="13" borderId="17" xfId="0" applyFont="1" applyFill="1" applyBorder="1" applyAlignment="1">
      <alignment horizontal="left" vertical="center" wrapText="1"/>
    </xf>
    <xf numFmtId="0" fontId="8" fillId="13" borderId="38" xfId="0" applyFont="1" applyFill="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5" xfId="0" applyBorder="1" applyAlignment="1" applyProtection="1">
      <alignment horizontal="left" wrapText="1"/>
      <protection locked="0"/>
    </xf>
    <xf numFmtId="0" fontId="0" fillId="0" borderId="6" xfId="0" applyBorder="1" applyAlignment="1" applyProtection="1">
      <alignment horizontal="left" wrapText="1"/>
      <protection locked="0"/>
    </xf>
    <xf numFmtId="0" fontId="2" fillId="2" borderId="11" xfId="0" applyFont="1" applyFill="1" applyBorder="1" applyAlignment="1">
      <alignment horizontal="center" vertical="center" wrapText="1"/>
    </xf>
    <xf numFmtId="0" fontId="2" fillId="2" borderId="23" xfId="0" applyFont="1" applyFill="1" applyBorder="1" applyAlignment="1">
      <alignment horizontal="center" vertical="center" wrapText="1"/>
    </xf>
    <xf numFmtId="14" fontId="0" fillId="0" borderId="3" xfId="0" applyNumberFormat="1" applyBorder="1" applyAlignment="1" applyProtection="1">
      <alignment horizontal="center"/>
      <protection locked="0"/>
    </xf>
    <xf numFmtId="14" fontId="0" fillId="0" borderId="24" xfId="0" applyNumberFormat="1" applyBorder="1" applyAlignment="1" applyProtection="1">
      <alignment horizontal="center"/>
      <protection locked="0"/>
    </xf>
    <xf numFmtId="14" fontId="0" fillId="0" borderId="33" xfId="0" applyNumberFormat="1" applyBorder="1" applyAlignment="1" applyProtection="1">
      <alignment horizontal="center"/>
      <protection locked="0"/>
    </xf>
    <xf numFmtId="14" fontId="0" fillId="0" borderId="25" xfId="0" applyNumberFormat="1" applyBorder="1" applyAlignment="1" applyProtection="1">
      <alignment horizontal="center"/>
      <protection locked="0"/>
    </xf>
    <xf numFmtId="14" fontId="0" fillId="0" borderId="35" xfId="0" applyNumberFormat="1" applyBorder="1" applyAlignment="1" applyProtection="1">
      <alignment horizontal="center"/>
      <protection locked="0"/>
    </xf>
    <xf numFmtId="14" fontId="0" fillId="0" borderId="26" xfId="0" applyNumberFormat="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0" fillId="0" borderId="2"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2" fillId="4" borderId="19" xfId="0" applyFont="1" applyFill="1" applyBorder="1" applyAlignment="1">
      <alignment horizontal="right" vertical="center"/>
    </xf>
    <xf numFmtId="0" fontId="0" fillId="13" borderId="17" xfId="0" applyFill="1" applyBorder="1" applyAlignment="1">
      <alignment horizontal="left" vertical="center"/>
    </xf>
    <xf numFmtId="0" fontId="0" fillId="13" borderId="18" xfId="0" applyFill="1" applyBorder="1" applyAlignment="1">
      <alignment horizontal="left" vertical="center"/>
    </xf>
    <xf numFmtId="0" fontId="0" fillId="13" borderId="0" xfId="0" applyFill="1" applyBorder="1" applyAlignment="1">
      <alignment horizontal="left" vertical="center"/>
    </xf>
    <xf numFmtId="0" fontId="0" fillId="13" borderId="20" xfId="0" applyFill="1" applyBorder="1" applyAlignment="1">
      <alignment horizontal="left" vertical="center"/>
    </xf>
    <xf numFmtId="0" fontId="0" fillId="13" borderId="21" xfId="0" applyFill="1" applyBorder="1" applyAlignment="1">
      <alignment horizontal="left" vertical="center"/>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1" fillId="3" borderId="18"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0" fillId="0" borderId="2" xfId="0" applyBorder="1" applyAlignment="1" applyProtection="1">
      <alignment horizontal="left"/>
      <protection locked="0"/>
    </xf>
    <xf numFmtId="0" fontId="0" fillId="0" borderId="7" xfId="0" applyBorder="1"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70" xfId="0" applyFont="1" applyFill="1" applyBorder="1" applyAlignment="1">
      <alignment horizontal="center" vertical="center" wrapText="1"/>
    </xf>
    <xf numFmtId="14" fontId="0" fillId="0" borderId="50" xfId="0" applyNumberFormat="1" applyBorder="1" applyAlignment="1" applyProtection="1">
      <alignment horizontal="center"/>
      <protection locked="0"/>
    </xf>
    <xf numFmtId="14" fontId="0" fillId="0" borderId="1" xfId="0" applyNumberFormat="1" applyBorder="1" applyAlignment="1" applyProtection="1">
      <alignment horizontal="center"/>
      <protection locked="0"/>
    </xf>
    <xf numFmtId="14" fontId="0" fillId="0" borderId="5" xfId="0" applyNumberFormat="1" applyBorder="1" applyAlignment="1" applyProtection="1">
      <alignment horizontal="center"/>
      <protection locked="0"/>
    </xf>
    <xf numFmtId="14" fontId="0" fillId="0" borderId="2" xfId="0" applyNumberFormat="1" applyBorder="1" applyAlignment="1" applyProtection="1">
      <alignment horizontal="center"/>
      <protection locked="0"/>
    </xf>
    <xf numFmtId="0" fontId="0" fillId="0" borderId="50" xfId="0" applyBorder="1" applyAlignment="1" applyProtection="1">
      <alignment horizontal="left" wrapText="1"/>
      <protection locked="0"/>
    </xf>
    <xf numFmtId="0" fontId="0" fillId="0" borderId="51" xfId="0" applyBorder="1" applyAlignment="1" applyProtection="1">
      <alignment horizontal="left" wrapText="1"/>
      <protection locked="0"/>
    </xf>
    <xf numFmtId="0" fontId="0" fillId="0" borderId="33" xfId="0" applyBorder="1" applyAlignment="1" applyProtection="1">
      <alignment horizontal="center" wrapText="1"/>
      <protection locked="0"/>
    </xf>
    <xf numFmtId="0" fontId="0" fillId="0" borderId="34" xfId="0" applyBorder="1" applyAlignment="1" applyProtection="1">
      <alignment horizontal="center" wrapText="1"/>
      <protection locked="0"/>
    </xf>
    <xf numFmtId="0" fontId="0" fillId="13" borderId="22" xfId="0" applyFill="1" applyBorder="1" applyAlignment="1">
      <alignment horizontal="left" vertical="center"/>
    </xf>
    <xf numFmtId="0" fontId="0" fillId="13" borderId="47" xfId="0" applyFill="1" applyBorder="1" applyAlignment="1">
      <alignment horizontal="left" vertical="center"/>
    </xf>
    <xf numFmtId="14" fontId="0" fillId="0" borderId="1" xfId="0" applyNumberFormat="1" applyBorder="1" applyAlignment="1" applyProtection="1">
      <alignment horizontal="right"/>
      <protection locked="0"/>
    </xf>
    <xf numFmtId="14" fontId="0" fillId="0" borderId="33" xfId="0" applyNumberFormat="1" applyBorder="1" applyAlignment="1" applyProtection="1">
      <alignment horizontal="right"/>
      <protection locked="0"/>
    </xf>
    <xf numFmtId="14" fontId="0" fillId="0" borderId="25" xfId="0" applyNumberFormat="1" applyBorder="1" applyAlignment="1" applyProtection="1">
      <alignment horizontal="right"/>
      <protection locked="0"/>
    </xf>
    <xf numFmtId="14" fontId="0" fillId="0" borderId="50" xfId="0" applyNumberFormat="1" applyBorder="1" applyAlignment="1" applyProtection="1">
      <alignment horizontal="right"/>
      <protection locked="0"/>
    </xf>
    <xf numFmtId="0" fontId="8" fillId="13" borderId="18" xfId="0" applyFont="1" applyFill="1" applyBorder="1" applyAlignment="1">
      <alignment horizontal="left" vertical="top" wrapText="1"/>
    </xf>
    <xf numFmtId="0" fontId="8" fillId="13" borderId="0" xfId="0" applyFont="1" applyFill="1" applyBorder="1" applyAlignment="1">
      <alignment horizontal="left" vertical="top" wrapText="1"/>
    </xf>
    <xf numFmtId="0" fontId="8" fillId="13" borderId="22" xfId="0" applyFont="1" applyFill="1" applyBorder="1" applyAlignment="1">
      <alignment horizontal="left" vertical="top" wrapText="1"/>
    </xf>
    <xf numFmtId="0" fontId="8" fillId="13" borderId="20" xfId="0" applyFont="1" applyFill="1" applyBorder="1" applyAlignment="1">
      <alignment horizontal="left" vertical="top" wrapText="1"/>
    </xf>
    <xf numFmtId="0" fontId="8" fillId="13" borderId="21" xfId="0" applyFont="1" applyFill="1" applyBorder="1" applyAlignment="1">
      <alignment horizontal="left" vertical="top" wrapText="1"/>
    </xf>
    <xf numFmtId="0" fontId="8" fillId="13" borderId="47" xfId="0" applyFont="1" applyFill="1" applyBorder="1" applyAlignment="1">
      <alignment horizontal="left" vertical="top" wrapText="1"/>
    </xf>
    <xf numFmtId="14" fontId="0" fillId="0" borderId="5" xfId="0" applyNumberFormat="1" applyBorder="1" applyAlignment="1" applyProtection="1">
      <alignment horizontal="right"/>
      <protection locked="0"/>
    </xf>
    <xf numFmtId="14" fontId="0" fillId="0" borderId="2" xfId="0" applyNumberFormat="1" applyBorder="1" applyAlignment="1" applyProtection="1">
      <alignment horizontal="right"/>
      <protection locked="0"/>
    </xf>
    <xf numFmtId="0" fontId="0" fillId="0" borderId="33" xfId="0" applyBorder="1" applyAlignment="1" applyProtection="1">
      <alignment wrapText="1"/>
      <protection locked="0"/>
    </xf>
    <xf numFmtId="0" fontId="0" fillId="0" borderId="74" xfId="0" applyBorder="1" applyAlignment="1" applyProtection="1">
      <alignment wrapText="1"/>
      <protection locked="0"/>
    </xf>
    <xf numFmtId="0" fontId="0" fillId="0" borderId="34" xfId="0" applyBorder="1" applyAlignment="1" applyProtection="1">
      <alignment wrapText="1"/>
      <protection locked="0"/>
    </xf>
    <xf numFmtId="0" fontId="0" fillId="0" borderId="35" xfId="0" applyBorder="1" applyAlignment="1" applyProtection="1">
      <alignment wrapText="1"/>
      <protection locked="0"/>
    </xf>
    <xf numFmtId="0" fontId="0" fillId="0" borderId="76" xfId="0" applyBorder="1" applyAlignment="1" applyProtection="1">
      <alignment wrapText="1"/>
      <protection locked="0"/>
    </xf>
    <xf numFmtId="0" fontId="0" fillId="0" borderId="36" xfId="0" applyBorder="1" applyAlignment="1" applyProtection="1">
      <alignment wrapText="1"/>
      <protection locked="0"/>
    </xf>
    <xf numFmtId="0" fontId="0" fillId="0" borderId="3" xfId="0" applyBorder="1" applyAlignment="1" applyProtection="1">
      <alignment wrapText="1"/>
      <protection locked="0"/>
    </xf>
    <xf numFmtId="0" fontId="0" fillId="0" borderId="75" xfId="0" applyBorder="1" applyAlignment="1" applyProtection="1">
      <alignment wrapText="1"/>
      <protection locked="0"/>
    </xf>
    <xf numFmtId="0" fontId="0" fillId="0" borderId="43" xfId="0" applyBorder="1" applyAlignment="1" applyProtection="1">
      <alignment wrapText="1"/>
      <protection locked="0"/>
    </xf>
    <xf numFmtId="0" fontId="1" fillId="3" borderId="37" xfId="0" applyFont="1" applyFill="1" applyBorder="1" applyAlignment="1">
      <alignment horizontal="center" vertical="center"/>
    </xf>
    <xf numFmtId="0" fontId="1" fillId="3" borderId="88" xfId="0" applyFont="1" applyFill="1" applyBorder="1" applyAlignment="1">
      <alignment horizontal="center" vertical="center"/>
    </xf>
    <xf numFmtId="0" fontId="4" fillId="6" borderId="39" xfId="0" applyFont="1" applyFill="1" applyBorder="1" applyAlignment="1">
      <alignment horizontal="left" vertical="top" wrapText="1"/>
    </xf>
    <xf numFmtId="0" fontId="3" fillId="6" borderId="0" xfId="0" applyFont="1" applyFill="1" applyBorder="1" applyAlignment="1">
      <alignment horizontal="left" vertical="top" wrapText="1"/>
    </xf>
    <xf numFmtId="0" fontId="3" fillId="6" borderId="40" xfId="0" applyFont="1" applyFill="1" applyBorder="1" applyAlignment="1">
      <alignment horizontal="left" vertical="top" wrapText="1"/>
    </xf>
    <xf numFmtId="0" fontId="3" fillId="6" borderId="39" xfId="0" applyFont="1" applyFill="1" applyBorder="1" applyAlignment="1">
      <alignment horizontal="left" vertical="top" wrapText="1"/>
    </xf>
    <xf numFmtId="0" fontId="3" fillId="6" borderId="73" xfId="0" applyFont="1" applyFill="1" applyBorder="1" applyAlignment="1">
      <alignment horizontal="left" vertical="top" wrapText="1"/>
    </xf>
    <xf numFmtId="0" fontId="3" fillId="6" borderId="21" xfId="0" applyFont="1" applyFill="1" applyBorder="1" applyAlignment="1">
      <alignment horizontal="left" vertical="top" wrapText="1"/>
    </xf>
    <xf numFmtId="0" fontId="3" fillId="6" borderId="72" xfId="0" applyFont="1" applyFill="1" applyBorder="1" applyAlignment="1">
      <alignment horizontal="left" vertical="top" wrapText="1"/>
    </xf>
    <xf numFmtId="0" fontId="3" fillId="6" borderId="39" xfId="0" applyFont="1" applyFill="1" applyBorder="1" applyAlignment="1" applyProtection="1">
      <alignment horizontal="left" vertical="top" wrapText="1"/>
      <protection locked="0"/>
    </xf>
    <xf numFmtId="0" fontId="3" fillId="6" borderId="0" xfId="0" applyFont="1" applyFill="1" applyBorder="1" applyAlignment="1" applyProtection="1">
      <alignment horizontal="left" vertical="top" wrapText="1"/>
      <protection locked="0"/>
    </xf>
    <xf numFmtId="0" fontId="3" fillId="6" borderId="40" xfId="0" applyFont="1" applyFill="1" applyBorder="1" applyAlignment="1" applyProtection="1">
      <alignment horizontal="left" vertical="top" wrapText="1"/>
      <protection locked="0"/>
    </xf>
    <xf numFmtId="0" fontId="3" fillId="6" borderId="73" xfId="0" applyFont="1" applyFill="1" applyBorder="1" applyAlignment="1" applyProtection="1">
      <alignment horizontal="left" vertical="top" wrapText="1"/>
      <protection locked="0"/>
    </xf>
    <xf numFmtId="0" fontId="3" fillId="6" borderId="21" xfId="0" applyFont="1" applyFill="1" applyBorder="1" applyAlignment="1" applyProtection="1">
      <alignment horizontal="left" vertical="top" wrapText="1"/>
      <protection locked="0"/>
    </xf>
    <xf numFmtId="0" fontId="3" fillId="6" borderId="72" xfId="0" applyFont="1" applyFill="1" applyBorder="1" applyAlignment="1" applyProtection="1">
      <alignment horizontal="left" vertical="top" wrapText="1"/>
      <protection locked="0"/>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46"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72" xfId="0" applyFill="1" applyBorder="1" applyAlignment="1">
      <alignment horizontal="center" vertical="center"/>
    </xf>
    <xf numFmtId="0" fontId="0" fillId="0" borderId="37" xfId="0" applyBorder="1" applyAlignment="1" applyProtection="1">
      <alignment wrapText="1"/>
      <protection locked="0"/>
    </xf>
    <xf numFmtId="0" fontId="0" fillId="0" borderId="17" xfId="0" applyBorder="1" applyAlignment="1" applyProtection="1">
      <alignment wrapText="1"/>
      <protection locked="0"/>
    </xf>
    <xf numFmtId="0" fontId="0" fillId="0" borderId="38" xfId="0" applyBorder="1" applyAlignment="1" applyProtection="1">
      <alignment wrapText="1"/>
      <protection locked="0"/>
    </xf>
    <xf numFmtId="0" fontId="0" fillId="4" borderId="48" xfId="0" applyFill="1" applyBorder="1" applyAlignment="1">
      <alignment horizontal="right" vertical="center"/>
    </xf>
    <xf numFmtId="0" fontId="0" fillId="4" borderId="15" xfId="0" applyFill="1" applyBorder="1" applyAlignment="1">
      <alignment horizontal="right" vertical="center"/>
    </xf>
    <xf numFmtId="0" fontId="0" fillId="4" borderId="16" xfId="0" applyFill="1" applyBorder="1" applyAlignment="1">
      <alignment horizontal="right" vertical="center"/>
    </xf>
    <xf numFmtId="0" fontId="0" fillId="4" borderId="38" xfId="0" applyFill="1" applyBorder="1" applyAlignment="1">
      <alignment horizontal="right" vertical="center"/>
    </xf>
    <xf numFmtId="0" fontId="2" fillId="13" borderId="14" xfId="0" applyFont="1" applyFill="1" applyBorder="1" applyAlignment="1">
      <alignment horizontal="center" vertical="center"/>
    </xf>
    <xf numFmtId="0" fontId="2" fillId="13" borderId="5" xfId="0" applyFont="1" applyFill="1" applyBorder="1" applyAlignment="1">
      <alignment horizontal="center" vertical="center"/>
    </xf>
    <xf numFmtId="0" fontId="8" fillId="4" borderId="16" xfId="0" applyFont="1" applyFill="1" applyBorder="1" applyAlignment="1">
      <alignment horizontal="right" vertical="center" wrapText="1"/>
    </xf>
    <xf numFmtId="0" fontId="0" fillId="4" borderId="38" xfId="0" applyFill="1" applyBorder="1" applyAlignment="1">
      <alignment horizontal="right" vertical="center" wrapText="1"/>
    </xf>
    <xf numFmtId="0" fontId="0" fillId="0" borderId="18"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0" fillId="0" borderId="47" xfId="0" applyBorder="1" applyAlignment="1">
      <alignment horizontal="right" vertical="center"/>
    </xf>
    <xf numFmtId="0" fontId="1" fillId="3" borderId="8" xfId="0" applyFont="1" applyFill="1" applyBorder="1" applyAlignment="1">
      <alignment horizontal="center" vertical="center"/>
    </xf>
    <xf numFmtId="0" fontId="8" fillId="0" borderId="41" xfId="0" applyFont="1" applyBorder="1" applyAlignment="1" applyProtection="1">
      <alignment wrapText="1"/>
      <protection locked="0"/>
    </xf>
    <xf numFmtId="0" fontId="0" fillId="0" borderId="42" xfId="0" applyBorder="1" applyAlignment="1" applyProtection="1">
      <alignment wrapText="1"/>
      <protection locked="0"/>
    </xf>
    <xf numFmtId="0" fontId="3" fillId="6" borderId="64" xfId="0" applyFont="1" applyFill="1" applyBorder="1" applyAlignment="1">
      <alignment horizontal="left" vertical="top" wrapText="1"/>
    </xf>
    <xf numFmtId="0" fontId="3" fillId="6" borderId="65" xfId="0" applyFont="1" applyFill="1" applyBorder="1" applyAlignment="1">
      <alignment horizontal="left" vertical="top" wrapText="1"/>
    </xf>
    <xf numFmtId="0" fontId="3" fillId="6" borderId="66" xfId="0" applyFont="1" applyFill="1" applyBorder="1" applyAlignment="1">
      <alignment horizontal="left" vertical="top" wrapText="1"/>
    </xf>
    <xf numFmtId="0" fontId="4" fillId="6" borderId="62" xfId="0" applyFont="1" applyFill="1" applyBorder="1" applyAlignment="1">
      <alignment horizontal="left" vertical="top" wrapText="1"/>
    </xf>
    <xf numFmtId="0" fontId="4" fillId="6" borderId="17" xfId="0" applyFont="1" applyFill="1" applyBorder="1" applyAlignment="1">
      <alignment horizontal="left" vertical="top" wrapText="1"/>
    </xf>
    <xf numFmtId="0" fontId="4" fillId="6" borderId="46"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40" xfId="0" applyFont="1" applyFill="1" applyBorder="1" applyAlignment="1">
      <alignment horizontal="left" vertical="top"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1" fillId="3" borderId="16" xfId="0" applyFont="1" applyFill="1" applyBorder="1" applyAlignment="1">
      <alignment vertical="center" wrapText="1"/>
    </xf>
    <xf numFmtId="0" fontId="11" fillId="3" borderId="20" xfId="0" applyFont="1" applyFill="1" applyBorder="1" applyAlignment="1">
      <alignment vertical="center" wrapText="1"/>
    </xf>
    <xf numFmtId="0" fontId="8" fillId="3" borderId="38" xfId="0" applyFont="1" applyFill="1" applyBorder="1" applyAlignment="1">
      <alignment vertical="center" wrapText="1"/>
    </xf>
    <xf numFmtId="0" fontId="8" fillId="3" borderId="47" xfId="0" applyFont="1" applyFill="1" applyBorder="1" applyAlignment="1">
      <alignment vertical="center" wrapText="1"/>
    </xf>
    <xf numFmtId="0" fontId="9" fillId="2" borderId="27" xfId="0" applyFont="1" applyFill="1" applyBorder="1" applyAlignment="1">
      <alignment vertical="center"/>
    </xf>
    <xf numFmtId="0" fontId="9" fillId="2" borderId="28" xfId="0" applyFont="1" applyFill="1" applyBorder="1" applyAlignment="1">
      <alignment vertical="center"/>
    </xf>
    <xf numFmtId="0" fontId="9" fillId="2" borderId="29" xfId="0" applyFont="1" applyFill="1" applyBorder="1" applyAlignment="1">
      <alignment vertical="center"/>
    </xf>
    <xf numFmtId="0" fontId="8" fillId="6" borderId="52" xfId="0" applyFont="1" applyFill="1" applyBorder="1" applyAlignment="1">
      <alignment vertical="center"/>
    </xf>
    <xf numFmtId="0" fontId="8" fillId="6" borderId="48" xfId="0" applyFont="1" applyFill="1" applyBorder="1" applyAlignment="1">
      <alignment vertical="center"/>
    </xf>
    <xf numFmtId="0" fontId="8" fillId="6" borderId="56" xfId="0" applyFont="1" applyFill="1" applyBorder="1" applyAlignment="1">
      <alignment vertical="center" wrapText="1"/>
    </xf>
    <xf numFmtId="0" fontId="8" fillId="6" borderId="55" xfId="0" applyFont="1" applyFill="1" applyBorder="1" applyAlignment="1">
      <alignment vertical="center" wrapText="1"/>
    </xf>
    <xf numFmtId="0" fontId="8" fillId="6" borderId="19"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19"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9" fillId="2" borderId="27" xfId="0" applyFont="1" applyFill="1" applyBorder="1" applyAlignment="1">
      <alignment horizontal="left" vertical="center"/>
    </xf>
    <xf numFmtId="0" fontId="9" fillId="2" borderId="28" xfId="0" applyFont="1" applyFill="1" applyBorder="1" applyAlignment="1">
      <alignment horizontal="left" vertical="center"/>
    </xf>
    <xf numFmtId="0" fontId="9" fillId="2" borderId="29" xfId="0" applyFont="1" applyFill="1" applyBorder="1" applyAlignment="1">
      <alignment horizontal="left" vertical="center"/>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2" fillId="2" borderId="29" xfId="0" applyFont="1" applyFill="1" applyBorder="1" applyAlignment="1">
      <alignment horizontal="center" wrapText="1"/>
    </xf>
    <xf numFmtId="0" fontId="2" fillId="0" borderId="50" xfId="0" applyFont="1" applyFill="1" applyBorder="1" applyAlignment="1" applyProtection="1">
      <alignment horizontal="left" wrapText="1"/>
      <protection locked="0"/>
    </xf>
    <xf numFmtId="0" fontId="2" fillId="0" borderId="51" xfId="0" applyFont="1" applyFill="1" applyBorder="1" applyAlignment="1" applyProtection="1">
      <alignment horizontal="left" wrapText="1"/>
      <protection locked="0"/>
    </xf>
    <xf numFmtId="0" fontId="0" fillId="7" borderId="48" xfId="0" applyFill="1" applyBorder="1" applyAlignment="1" applyProtection="1">
      <alignment horizontal="center" vertical="center"/>
      <protection locked="0"/>
    </xf>
    <xf numFmtId="0" fontId="0" fillId="8" borderId="27" xfId="0" applyFill="1" applyBorder="1" applyAlignment="1">
      <alignment horizontal="center" vertical="center"/>
    </xf>
    <xf numFmtId="0" fontId="0" fillId="8" borderId="16" xfId="0" applyFill="1" applyBorder="1" applyAlignment="1">
      <alignment horizontal="center" vertical="center"/>
    </xf>
    <xf numFmtId="0" fontId="0" fillId="8" borderId="91" xfId="0" applyFill="1"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cellXfs>
  <cellStyles count="4">
    <cellStyle name="Hyperlink" xfId="1" builtinId="8"/>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4400550</xdr:colOff>
      <xdr:row>22</xdr:row>
      <xdr:rowOff>57150</xdr:rowOff>
    </xdr:from>
    <xdr:to>
      <xdr:col>1</xdr:col>
      <xdr:colOff>88540</xdr:colOff>
      <xdr:row>26</xdr:row>
      <xdr:rowOff>19000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0550" y="6581775"/>
          <a:ext cx="2822215" cy="609550"/>
        </a:xfrm>
        <a:prstGeom prst="rect">
          <a:avLst/>
        </a:prstGeom>
      </xdr:spPr>
    </xdr:pic>
    <xdr:clientData/>
  </xdr:twoCellAnchor>
  <xdr:twoCellAnchor editAs="oneCell">
    <xdr:from>
      <xdr:col>0</xdr:col>
      <xdr:colOff>76200</xdr:colOff>
      <xdr:row>22</xdr:row>
      <xdr:rowOff>101570</xdr:rowOff>
    </xdr:from>
    <xdr:to>
      <xdr:col>0</xdr:col>
      <xdr:colOff>1781175</xdr:colOff>
      <xdr:row>25</xdr:row>
      <xdr:rowOff>70455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6788120"/>
          <a:ext cx="1704975" cy="454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qi.healthit.gov/ecqm/measures/cms164v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cqi.healthit.gov/ecqm/measures/cms130v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ecqi.healthit.gov/eligible-professional-eligible-clinician-ecqms/ecqms-2017-performance-period/colorectal-cance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cqi.healthit.gov/ecqm/measures/cms002v7"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ushik.ahrq.gov/ViewItemDetails?&amp;system=dcqm&amp;itemKey=202157000&amp;enableAsynchronousLoading=tru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qi.healthit.gov/ecqm/measures/cms165v6"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ecqi.healthit.gov/ecqm/measures/cms122v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cqi.healthit.gov/ecqm/measures/cms117v6"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cqi.healthit.gov/ecqm/measures/cms124v6"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cqi.healthit.gov/ecqm/measures/cms155v6"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ecqi.healthit.gov/ecqm/measures/cms069v6"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cqi.healthit.gov/ecqm/measures/cms138v6"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ecqi.healthit.gov/ecqm/measures/cms126v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A21"/>
  <sheetViews>
    <sheetView workbookViewId="0">
      <selection activeCell="E8" sqref="E8"/>
    </sheetView>
  </sheetViews>
  <sheetFormatPr defaultRowHeight="12.75" x14ac:dyDescent="0.2"/>
  <cols>
    <col min="1" max="1" width="107" customWidth="1"/>
  </cols>
  <sheetData>
    <row r="1" spans="1:1" ht="23.25" customHeight="1" thickBot="1" x14ac:dyDescent="0.25">
      <c r="A1" s="99" t="s">
        <v>106</v>
      </c>
    </row>
    <row r="2" spans="1:1" ht="13.5" thickBot="1" x14ac:dyDescent="0.25">
      <c r="A2" s="109" t="s">
        <v>296</v>
      </c>
    </row>
    <row r="3" spans="1:1" ht="18" customHeight="1" x14ac:dyDescent="0.2">
      <c r="A3" s="120" t="s">
        <v>107</v>
      </c>
    </row>
    <row r="4" spans="1:1" ht="39" thickBot="1" x14ac:dyDescent="0.25">
      <c r="A4" s="86" t="s">
        <v>308</v>
      </c>
    </row>
    <row r="5" spans="1:1" ht="18.75" customHeight="1" x14ac:dyDescent="0.2">
      <c r="A5" s="85" t="s">
        <v>172</v>
      </c>
    </row>
    <row r="6" spans="1:1" ht="29.25" customHeight="1" thickBot="1" x14ac:dyDescent="0.25">
      <c r="A6" s="121" t="s">
        <v>174</v>
      </c>
    </row>
    <row r="7" spans="1:1" ht="18" customHeight="1" x14ac:dyDescent="0.2">
      <c r="A7" s="87" t="s">
        <v>108</v>
      </c>
    </row>
    <row r="8" spans="1:1" ht="64.5" thickBot="1" x14ac:dyDescent="0.25">
      <c r="A8" s="86" t="s">
        <v>142</v>
      </c>
    </row>
    <row r="9" spans="1:1" ht="18" customHeight="1" x14ac:dyDescent="0.2">
      <c r="A9" s="88" t="s">
        <v>109</v>
      </c>
    </row>
    <row r="10" spans="1:1" ht="51.75" thickBot="1" x14ac:dyDescent="0.25">
      <c r="A10" s="84" t="s">
        <v>112</v>
      </c>
    </row>
    <row r="11" spans="1:1" ht="18" customHeight="1" x14ac:dyDescent="0.2">
      <c r="A11" s="89" t="s">
        <v>110</v>
      </c>
    </row>
    <row r="12" spans="1:1" ht="39" thickBot="1" x14ac:dyDescent="0.25">
      <c r="A12" s="84" t="s">
        <v>111</v>
      </c>
    </row>
    <row r="13" spans="1:1" ht="9" customHeight="1" x14ac:dyDescent="0.2"/>
    <row r="14" spans="1:1" ht="9" customHeight="1" thickBot="1" x14ac:dyDescent="0.25"/>
    <row r="15" spans="1:1" ht="16.5" thickBot="1" x14ac:dyDescent="0.25">
      <c r="A15" s="102" t="s">
        <v>113</v>
      </c>
    </row>
    <row r="16" spans="1:1" x14ac:dyDescent="0.2">
      <c r="A16" s="103" t="s">
        <v>115</v>
      </c>
    </row>
    <row r="17" spans="1:1" ht="26.25" thickBot="1" x14ac:dyDescent="0.25">
      <c r="A17" s="104" t="s">
        <v>116</v>
      </c>
    </row>
    <row r="18" spans="1:1" x14ac:dyDescent="0.2">
      <c r="A18" s="103" t="s">
        <v>114</v>
      </c>
    </row>
    <row r="19" spans="1:1" ht="39" thickBot="1" x14ac:dyDescent="0.25">
      <c r="A19" s="104" t="s">
        <v>117</v>
      </c>
    </row>
    <row r="20" spans="1:1" x14ac:dyDescent="0.2">
      <c r="A20" s="103" t="s">
        <v>118</v>
      </c>
    </row>
    <row r="21" spans="1:1" ht="26.25" thickBot="1" x14ac:dyDescent="0.25">
      <c r="A21" s="104" t="s">
        <v>173</v>
      </c>
    </row>
  </sheetData>
  <sheetProtection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R206"/>
  <sheetViews>
    <sheetView workbookViewId="0">
      <selection activeCell="C3" sqref="C3"/>
    </sheetView>
  </sheetViews>
  <sheetFormatPr defaultRowHeight="12.75" x14ac:dyDescent="0.2"/>
  <cols>
    <col min="2" max="2" width="17" style="133" customWidth="1"/>
    <col min="3" max="3" width="14.85546875" customWidth="1"/>
    <col min="5" max="5" width="13" customWidth="1"/>
    <col min="6" max="6" width="11.7109375" customWidth="1"/>
    <col min="7" max="8" width="12.5703125" style="115" customWidth="1"/>
    <col min="9" max="9" width="27.42578125" style="1" customWidth="1"/>
    <col min="10" max="10" width="36" customWidth="1"/>
  </cols>
  <sheetData>
    <row r="1" spans="1:18" ht="24.95" customHeight="1" thickBot="1" x14ac:dyDescent="0.25">
      <c r="A1" s="370" t="s">
        <v>234</v>
      </c>
      <c r="B1" s="371"/>
      <c r="C1" s="371"/>
      <c r="D1" s="371"/>
      <c r="E1" s="371"/>
      <c r="F1" s="371"/>
      <c r="G1" s="371"/>
      <c r="H1" s="371"/>
      <c r="I1" s="371"/>
      <c r="J1" s="371"/>
      <c r="K1" s="77"/>
      <c r="L1" s="78"/>
      <c r="M1" s="78"/>
      <c r="N1" s="78"/>
      <c r="O1" s="78"/>
      <c r="P1" s="78"/>
      <c r="Q1" s="78"/>
    </row>
    <row r="2" spans="1:18" ht="34.5" customHeight="1" thickBot="1" x14ac:dyDescent="0.25">
      <c r="A2" s="305" t="s">
        <v>224</v>
      </c>
      <c r="B2" s="306"/>
      <c r="C2" s="276" t="s">
        <v>276</v>
      </c>
      <c r="D2" s="321" t="s">
        <v>223</v>
      </c>
      <c r="E2" s="322"/>
      <c r="F2" s="322"/>
      <c r="G2" s="322"/>
      <c r="H2" s="323"/>
      <c r="I2" s="324" t="s">
        <v>221</v>
      </c>
      <c r="J2" s="302" t="s">
        <v>303</v>
      </c>
      <c r="K2" s="77"/>
      <c r="L2" s="78"/>
      <c r="M2" s="78"/>
      <c r="N2" s="78"/>
      <c r="O2" s="78"/>
      <c r="P2" s="78"/>
      <c r="Q2" s="78"/>
    </row>
    <row r="3" spans="1:18" ht="30.75" customHeight="1" thickBot="1" x14ac:dyDescent="0.25">
      <c r="A3" s="312" t="s">
        <v>5</v>
      </c>
      <c r="B3" s="312"/>
      <c r="C3" s="160"/>
      <c r="D3" s="339" t="s">
        <v>290</v>
      </c>
      <c r="E3" s="363"/>
      <c r="F3" s="363"/>
      <c r="G3" s="363"/>
      <c r="H3" s="363"/>
      <c r="I3" s="325"/>
      <c r="J3" s="303"/>
      <c r="K3" s="78"/>
      <c r="L3" s="78"/>
      <c r="M3" s="78"/>
      <c r="N3" s="78"/>
      <c r="O3" s="78"/>
      <c r="P3" s="78"/>
      <c r="Q3" s="78"/>
      <c r="R3" s="78"/>
    </row>
    <row r="4" spans="1:18" ht="33" customHeight="1" thickBot="1" x14ac:dyDescent="0.25">
      <c r="A4" s="312" t="s">
        <v>7</v>
      </c>
      <c r="B4" s="312"/>
      <c r="C4" s="253">
        <f>COUNTA(B7:B206)</f>
        <v>0</v>
      </c>
      <c r="D4" s="364"/>
      <c r="E4" s="365"/>
      <c r="F4" s="365"/>
      <c r="G4" s="365"/>
      <c r="H4" s="365"/>
      <c r="I4" s="326"/>
      <c r="J4" s="304"/>
      <c r="K4" s="78"/>
      <c r="L4" s="78"/>
      <c r="M4" s="78"/>
      <c r="N4" s="78"/>
      <c r="O4" s="78"/>
      <c r="P4" s="78"/>
      <c r="Q4" s="78"/>
      <c r="R4" s="78"/>
    </row>
    <row r="5" spans="1:18" ht="30" customHeight="1" thickBot="1" x14ac:dyDescent="0.25">
      <c r="A5" s="362" t="s">
        <v>6</v>
      </c>
      <c r="B5" s="362"/>
      <c r="C5" s="180">
        <f>COUNTIF(H7:H206, 1)-J5</f>
        <v>0</v>
      </c>
      <c r="D5" s="366"/>
      <c r="E5" s="367"/>
      <c r="F5" s="367"/>
      <c r="G5" s="367"/>
      <c r="H5" s="367"/>
      <c r="I5" s="141" t="s">
        <v>132</v>
      </c>
      <c r="J5" s="145">
        <f>COUNTIF(H7:H206, 7)</f>
        <v>0</v>
      </c>
      <c r="K5" s="78"/>
      <c r="L5" s="78"/>
      <c r="M5" s="78"/>
      <c r="N5" s="78"/>
      <c r="O5" s="78"/>
      <c r="P5" s="78"/>
      <c r="Q5" s="78"/>
      <c r="R5" s="78"/>
    </row>
    <row r="6" spans="1:18" ht="48" customHeight="1" thickBot="1" x14ac:dyDescent="0.25">
      <c r="A6" s="176" t="s">
        <v>4</v>
      </c>
      <c r="B6" s="163" t="s">
        <v>0</v>
      </c>
      <c r="C6" s="164" t="s">
        <v>1</v>
      </c>
      <c r="D6" s="378" t="s">
        <v>235</v>
      </c>
      <c r="E6" s="380"/>
      <c r="F6" s="378" t="s">
        <v>236</v>
      </c>
      <c r="G6" s="380"/>
      <c r="H6" s="165" t="s">
        <v>17</v>
      </c>
      <c r="I6" s="378" t="s">
        <v>3</v>
      </c>
      <c r="J6" s="379"/>
      <c r="K6" s="79"/>
      <c r="L6" s="78"/>
      <c r="M6" s="78"/>
      <c r="N6" s="78"/>
      <c r="O6" s="78"/>
      <c r="P6" s="78"/>
      <c r="Q6" s="78"/>
      <c r="R6" s="78"/>
    </row>
    <row r="7" spans="1:18" ht="24.95" customHeight="1" x14ac:dyDescent="0.2">
      <c r="A7" s="177">
        <v>1</v>
      </c>
      <c r="B7" s="138"/>
      <c r="C7" s="168"/>
      <c r="D7" s="381"/>
      <c r="E7" s="381"/>
      <c r="F7" s="381"/>
      <c r="G7" s="381"/>
      <c r="H7" s="182"/>
      <c r="I7" s="385"/>
      <c r="J7" s="386"/>
      <c r="K7" s="78"/>
      <c r="L7" s="78"/>
      <c r="M7" s="78"/>
      <c r="N7" s="78"/>
      <c r="O7" s="78"/>
      <c r="P7" s="78"/>
      <c r="Q7" s="78"/>
      <c r="R7" s="78"/>
    </row>
    <row r="8" spans="1:18" ht="24.95" customHeight="1" x14ac:dyDescent="0.2">
      <c r="A8" s="8">
        <f t="shared" ref="A8:A71" si="0">1+A7</f>
        <v>2</v>
      </c>
      <c r="B8" s="134"/>
      <c r="C8" s="122"/>
      <c r="D8" s="382"/>
      <c r="E8" s="382"/>
      <c r="F8" s="382"/>
      <c r="G8" s="382"/>
      <c r="H8" s="113"/>
      <c r="I8" s="327"/>
      <c r="J8" s="328"/>
      <c r="K8" s="78"/>
      <c r="L8" s="78"/>
      <c r="M8" s="78"/>
      <c r="N8" s="78"/>
      <c r="O8" s="78"/>
      <c r="P8" s="78"/>
      <c r="Q8" s="78"/>
      <c r="R8" s="78"/>
    </row>
    <row r="9" spans="1:18" ht="24.95" customHeight="1" x14ac:dyDescent="0.2">
      <c r="A9" s="8">
        <f t="shared" si="0"/>
        <v>3</v>
      </c>
      <c r="B9" s="134"/>
      <c r="C9" s="122"/>
      <c r="D9" s="382"/>
      <c r="E9" s="382"/>
      <c r="F9" s="382"/>
      <c r="G9" s="382"/>
      <c r="H9" s="113"/>
      <c r="I9" s="327"/>
      <c r="J9" s="328"/>
      <c r="K9" s="78"/>
      <c r="L9" s="78"/>
      <c r="M9" s="78"/>
      <c r="N9" s="78"/>
      <c r="O9" s="78"/>
      <c r="P9" s="78"/>
      <c r="Q9" s="78"/>
      <c r="R9" s="78"/>
    </row>
    <row r="10" spans="1:18" ht="24.95" customHeight="1" x14ac:dyDescent="0.2">
      <c r="A10" s="8">
        <f t="shared" si="0"/>
        <v>4</v>
      </c>
      <c r="B10" s="131"/>
      <c r="C10" s="122"/>
      <c r="D10" s="382"/>
      <c r="E10" s="382"/>
      <c r="F10" s="382"/>
      <c r="G10" s="382"/>
      <c r="H10" s="113"/>
      <c r="I10" s="327"/>
      <c r="J10" s="328"/>
      <c r="K10" s="78"/>
      <c r="L10" s="78"/>
      <c r="M10" s="78"/>
      <c r="N10" s="78"/>
      <c r="O10" s="78"/>
      <c r="P10" s="78"/>
      <c r="Q10" s="78"/>
    </row>
    <row r="11" spans="1:18" ht="24.95" customHeight="1" x14ac:dyDescent="0.2">
      <c r="A11" s="8">
        <f t="shared" si="0"/>
        <v>5</v>
      </c>
      <c r="B11" s="131"/>
      <c r="C11" s="122"/>
      <c r="D11" s="382"/>
      <c r="E11" s="382"/>
      <c r="F11" s="382"/>
      <c r="G11" s="382"/>
      <c r="H11" s="113"/>
      <c r="I11" s="327"/>
      <c r="J11" s="328"/>
      <c r="K11" s="78"/>
      <c r="L11" s="78"/>
      <c r="M11" s="78"/>
      <c r="N11" s="78"/>
      <c r="O11" s="78"/>
      <c r="P11" s="78"/>
      <c r="Q11" s="78"/>
    </row>
    <row r="12" spans="1:18" ht="24.95" customHeight="1" x14ac:dyDescent="0.2">
      <c r="A12" s="8">
        <f t="shared" si="0"/>
        <v>6</v>
      </c>
      <c r="B12" s="131"/>
      <c r="C12" s="122"/>
      <c r="D12" s="382"/>
      <c r="E12" s="382"/>
      <c r="F12" s="382"/>
      <c r="G12" s="382"/>
      <c r="H12" s="113"/>
      <c r="I12" s="327"/>
      <c r="J12" s="328"/>
      <c r="K12" s="78"/>
      <c r="L12" s="78"/>
      <c r="M12" s="78"/>
      <c r="N12" s="78"/>
      <c r="O12" s="78"/>
      <c r="P12" s="78"/>
      <c r="Q12" s="78"/>
    </row>
    <row r="13" spans="1:18" ht="24.95" customHeight="1" x14ac:dyDescent="0.2">
      <c r="A13" s="8">
        <f t="shared" si="0"/>
        <v>7</v>
      </c>
      <c r="B13" s="131"/>
      <c r="C13" s="122"/>
      <c r="D13" s="382"/>
      <c r="E13" s="382"/>
      <c r="F13" s="382"/>
      <c r="G13" s="382"/>
      <c r="H13" s="113"/>
      <c r="I13" s="327"/>
      <c r="J13" s="328"/>
      <c r="K13" s="78"/>
      <c r="L13" s="78"/>
      <c r="M13" s="78"/>
      <c r="N13" s="78"/>
      <c r="O13" s="78"/>
      <c r="P13" s="78"/>
      <c r="Q13" s="78"/>
    </row>
    <row r="14" spans="1:18" ht="24.95" customHeight="1" x14ac:dyDescent="0.2">
      <c r="A14" s="8">
        <f t="shared" si="0"/>
        <v>8</v>
      </c>
      <c r="B14" s="131"/>
      <c r="C14" s="122"/>
      <c r="D14" s="382"/>
      <c r="E14" s="382"/>
      <c r="F14" s="382"/>
      <c r="G14" s="382"/>
      <c r="H14" s="113"/>
      <c r="I14" s="327"/>
      <c r="J14" s="328"/>
      <c r="K14" s="78"/>
      <c r="L14" s="78"/>
      <c r="M14" s="78"/>
      <c r="N14" s="78"/>
      <c r="O14" s="78"/>
      <c r="P14" s="78"/>
      <c r="Q14" s="78"/>
    </row>
    <row r="15" spans="1:18" ht="24.95" customHeight="1" x14ac:dyDescent="0.2">
      <c r="A15" s="8">
        <f t="shared" si="0"/>
        <v>9</v>
      </c>
      <c r="B15" s="131"/>
      <c r="C15" s="122"/>
      <c r="D15" s="382"/>
      <c r="E15" s="382"/>
      <c r="F15" s="382"/>
      <c r="G15" s="382"/>
      <c r="H15" s="113"/>
      <c r="I15" s="327"/>
      <c r="J15" s="328"/>
      <c r="K15" s="78"/>
      <c r="L15" s="78"/>
      <c r="M15" s="78"/>
      <c r="N15" s="78"/>
      <c r="O15" s="78"/>
      <c r="P15" s="78"/>
      <c r="Q15" s="78"/>
    </row>
    <row r="16" spans="1:18" ht="24.95" customHeight="1" x14ac:dyDescent="0.2">
      <c r="A16" s="8">
        <f t="shared" si="0"/>
        <v>10</v>
      </c>
      <c r="B16" s="131"/>
      <c r="C16" s="122"/>
      <c r="D16" s="382"/>
      <c r="E16" s="382"/>
      <c r="F16" s="382"/>
      <c r="G16" s="382"/>
      <c r="H16" s="113"/>
      <c r="I16" s="327"/>
      <c r="J16" s="328"/>
      <c r="K16" s="78"/>
      <c r="L16" s="78"/>
      <c r="M16" s="78"/>
      <c r="N16" s="78"/>
      <c r="O16" s="78"/>
      <c r="P16" s="78"/>
      <c r="Q16" s="78"/>
    </row>
    <row r="17" spans="1:17" ht="24.95" customHeight="1" x14ac:dyDescent="0.2">
      <c r="A17" s="8">
        <f t="shared" si="0"/>
        <v>11</v>
      </c>
      <c r="B17" s="131"/>
      <c r="C17" s="122"/>
      <c r="D17" s="382"/>
      <c r="E17" s="382"/>
      <c r="F17" s="382"/>
      <c r="G17" s="382"/>
      <c r="H17" s="113"/>
      <c r="I17" s="327"/>
      <c r="J17" s="328"/>
      <c r="K17" s="78"/>
      <c r="L17" s="78"/>
      <c r="M17" s="78"/>
      <c r="N17" s="78"/>
      <c r="O17" s="78"/>
      <c r="P17" s="78"/>
      <c r="Q17" s="78"/>
    </row>
    <row r="18" spans="1:17" ht="24.95" customHeight="1" x14ac:dyDescent="0.2">
      <c r="A18" s="8">
        <f t="shared" si="0"/>
        <v>12</v>
      </c>
      <c r="B18" s="131"/>
      <c r="C18" s="122"/>
      <c r="D18" s="382"/>
      <c r="E18" s="382"/>
      <c r="F18" s="382"/>
      <c r="G18" s="382"/>
      <c r="H18" s="113"/>
      <c r="I18" s="327"/>
      <c r="J18" s="328"/>
      <c r="K18" s="78"/>
      <c r="L18" s="78"/>
      <c r="M18" s="78"/>
      <c r="N18" s="78"/>
      <c r="O18" s="78"/>
      <c r="P18" s="78"/>
      <c r="Q18" s="78"/>
    </row>
    <row r="19" spans="1:17" ht="24.95" customHeight="1" x14ac:dyDescent="0.2">
      <c r="A19" s="8">
        <f t="shared" si="0"/>
        <v>13</v>
      </c>
      <c r="B19" s="131"/>
      <c r="C19" s="122"/>
      <c r="D19" s="382"/>
      <c r="E19" s="382"/>
      <c r="F19" s="382"/>
      <c r="G19" s="382"/>
      <c r="H19" s="113"/>
      <c r="I19" s="327"/>
      <c r="J19" s="328"/>
      <c r="K19" s="78"/>
      <c r="L19" s="78"/>
      <c r="M19" s="78"/>
      <c r="N19" s="78"/>
      <c r="O19" s="78"/>
      <c r="P19" s="78"/>
      <c r="Q19" s="78"/>
    </row>
    <row r="20" spans="1:17" ht="24.95" customHeight="1" x14ac:dyDescent="0.2">
      <c r="A20" s="8">
        <f t="shared" si="0"/>
        <v>14</v>
      </c>
      <c r="B20" s="131"/>
      <c r="C20" s="122"/>
      <c r="D20" s="382"/>
      <c r="E20" s="382"/>
      <c r="F20" s="382"/>
      <c r="G20" s="382"/>
      <c r="H20" s="113"/>
      <c r="I20" s="327"/>
      <c r="J20" s="328"/>
      <c r="K20" s="78"/>
      <c r="L20" s="78"/>
      <c r="M20" s="78"/>
      <c r="N20" s="78"/>
      <c r="O20" s="78"/>
      <c r="P20" s="78"/>
      <c r="Q20" s="78"/>
    </row>
    <row r="21" spans="1:17" ht="24.95" customHeight="1" x14ac:dyDescent="0.2">
      <c r="A21" s="8">
        <f t="shared" si="0"/>
        <v>15</v>
      </c>
      <c r="B21" s="131"/>
      <c r="C21" s="122"/>
      <c r="D21" s="382"/>
      <c r="E21" s="382"/>
      <c r="F21" s="382"/>
      <c r="G21" s="382"/>
      <c r="H21" s="113"/>
      <c r="I21" s="327"/>
      <c r="J21" s="328"/>
      <c r="K21" s="78"/>
      <c r="L21" s="78"/>
      <c r="M21" s="78"/>
      <c r="N21" s="78"/>
      <c r="O21" s="78"/>
      <c r="P21" s="78"/>
      <c r="Q21" s="78"/>
    </row>
    <row r="22" spans="1:17" ht="24.95" customHeight="1" x14ac:dyDescent="0.2">
      <c r="A22" s="8">
        <f t="shared" si="0"/>
        <v>16</v>
      </c>
      <c r="B22" s="131"/>
      <c r="C22" s="122"/>
      <c r="D22" s="382"/>
      <c r="E22" s="382"/>
      <c r="F22" s="382"/>
      <c r="G22" s="382"/>
      <c r="H22" s="113"/>
      <c r="I22" s="327"/>
      <c r="J22" s="328"/>
      <c r="K22" s="78"/>
      <c r="L22" s="78"/>
      <c r="M22" s="78"/>
      <c r="N22" s="78"/>
      <c r="O22" s="78"/>
      <c r="P22" s="78"/>
      <c r="Q22" s="78"/>
    </row>
    <row r="23" spans="1:17" ht="24.95" customHeight="1" x14ac:dyDescent="0.2">
      <c r="A23" s="8">
        <f t="shared" si="0"/>
        <v>17</v>
      </c>
      <c r="B23" s="131"/>
      <c r="C23" s="122"/>
      <c r="D23" s="382"/>
      <c r="E23" s="382"/>
      <c r="F23" s="382"/>
      <c r="G23" s="382"/>
      <c r="H23" s="113"/>
      <c r="I23" s="327"/>
      <c r="J23" s="328"/>
      <c r="K23" s="78"/>
      <c r="L23" s="78"/>
      <c r="M23" s="78"/>
      <c r="N23" s="78"/>
      <c r="O23" s="78"/>
      <c r="P23" s="78"/>
      <c r="Q23" s="78"/>
    </row>
    <row r="24" spans="1:17" ht="24.95" customHeight="1" x14ac:dyDescent="0.2">
      <c r="A24" s="8">
        <f t="shared" si="0"/>
        <v>18</v>
      </c>
      <c r="B24" s="131"/>
      <c r="C24" s="122"/>
      <c r="D24" s="382"/>
      <c r="E24" s="382"/>
      <c r="F24" s="382"/>
      <c r="G24" s="382"/>
      <c r="H24" s="113"/>
      <c r="I24" s="327"/>
      <c r="J24" s="328"/>
      <c r="K24" s="78"/>
      <c r="L24" s="78"/>
      <c r="M24" s="78"/>
      <c r="N24" s="78"/>
      <c r="O24" s="78"/>
      <c r="P24" s="78"/>
      <c r="Q24" s="78"/>
    </row>
    <row r="25" spans="1:17" ht="24.95" customHeight="1" x14ac:dyDescent="0.2">
      <c r="A25" s="8">
        <f t="shared" si="0"/>
        <v>19</v>
      </c>
      <c r="B25" s="131"/>
      <c r="C25" s="122"/>
      <c r="D25" s="382"/>
      <c r="E25" s="382"/>
      <c r="F25" s="382"/>
      <c r="G25" s="382"/>
      <c r="H25" s="113"/>
      <c r="I25" s="327"/>
      <c r="J25" s="328"/>
      <c r="K25" s="78"/>
      <c r="L25" s="78"/>
      <c r="M25" s="78"/>
      <c r="N25" s="78"/>
      <c r="O25" s="78"/>
      <c r="P25" s="78"/>
      <c r="Q25" s="78"/>
    </row>
    <row r="26" spans="1:17" ht="24.95" customHeight="1" x14ac:dyDescent="0.2">
      <c r="A26" s="8">
        <f t="shared" si="0"/>
        <v>20</v>
      </c>
      <c r="B26" s="131"/>
      <c r="C26" s="122"/>
      <c r="D26" s="382"/>
      <c r="E26" s="382"/>
      <c r="F26" s="382"/>
      <c r="G26" s="382"/>
      <c r="H26" s="113"/>
      <c r="I26" s="327"/>
      <c r="J26" s="328"/>
      <c r="K26" s="78"/>
      <c r="L26" s="78"/>
      <c r="M26" s="78"/>
      <c r="N26" s="78"/>
      <c r="O26" s="78"/>
      <c r="P26" s="78"/>
      <c r="Q26" s="78"/>
    </row>
    <row r="27" spans="1:17" ht="24.95" customHeight="1" x14ac:dyDescent="0.2">
      <c r="A27" s="8">
        <f t="shared" si="0"/>
        <v>21</v>
      </c>
      <c r="B27" s="131"/>
      <c r="C27" s="122"/>
      <c r="D27" s="382"/>
      <c r="E27" s="382"/>
      <c r="F27" s="382"/>
      <c r="G27" s="382"/>
      <c r="H27" s="113"/>
      <c r="I27" s="327"/>
      <c r="J27" s="328"/>
      <c r="K27" s="78"/>
      <c r="L27" s="78"/>
      <c r="M27" s="78"/>
      <c r="N27" s="78"/>
      <c r="O27" s="78"/>
      <c r="P27" s="78"/>
      <c r="Q27" s="78"/>
    </row>
    <row r="28" spans="1:17" ht="24.95" customHeight="1" x14ac:dyDescent="0.2">
      <c r="A28" s="8">
        <f t="shared" si="0"/>
        <v>22</v>
      </c>
      <c r="B28" s="131"/>
      <c r="C28" s="122"/>
      <c r="D28" s="382"/>
      <c r="E28" s="382"/>
      <c r="F28" s="382"/>
      <c r="G28" s="382"/>
      <c r="H28" s="113"/>
      <c r="I28" s="327"/>
      <c r="J28" s="328"/>
      <c r="K28" s="78"/>
      <c r="L28" s="78"/>
      <c r="M28" s="78"/>
      <c r="N28" s="78"/>
      <c r="O28" s="78"/>
      <c r="P28" s="78"/>
      <c r="Q28" s="78"/>
    </row>
    <row r="29" spans="1:17" ht="24.95" customHeight="1" x14ac:dyDescent="0.2">
      <c r="A29" s="8">
        <f t="shared" si="0"/>
        <v>23</v>
      </c>
      <c r="B29" s="131"/>
      <c r="C29" s="122"/>
      <c r="D29" s="382"/>
      <c r="E29" s="382"/>
      <c r="F29" s="382"/>
      <c r="G29" s="382"/>
      <c r="H29" s="113"/>
      <c r="I29" s="327"/>
      <c r="J29" s="328"/>
      <c r="K29" s="78"/>
      <c r="L29" s="78"/>
      <c r="M29" s="78"/>
      <c r="N29" s="78"/>
      <c r="O29" s="78"/>
      <c r="P29" s="78"/>
      <c r="Q29" s="78"/>
    </row>
    <row r="30" spans="1:17" ht="24.95" customHeight="1" x14ac:dyDescent="0.2">
      <c r="A30" s="8">
        <f t="shared" si="0"/>
        <v>24</v>
      </c>
      <c r="B30" s="131"/>
      <c r="C30" s="122"/>
      <c r="D30" s="382"/>
      <c r="E30" s="382"/>
      <c r="F30" s="382"/>
      <c r="G30" s="382"/>
      <c r="H30" s="113"/>
      <c r="I30" s="327"/>
      <c r="J30" s="328"/>
      <c r="K30" s="78"/>
      <c r="L30" s="78"/>
      <c r="M30" s="78"/>
      <c r="N30" s="78"/>
      <c r="O30" s="78"/>
      <c r="P30" s="78"/>
      <c r="Q30" s="78"/>
    </row>
    <row r="31" spans="1:17" ht="24.95" customHeight="1" x14ac:dyDescent="0.2">
      <c r="A31" s="8">
        <f t="shared" si="0"/>
        <v>25</v>
      </c>
      <c r="B31" s="131"/>
      <c r="C31" s="122"/>
      <c r="D31" s="382"/>
      <c r="E31" s="382"/>
      <c r="F31" s="382"/>
      <c r="G31" s="382"/>
      <c r="H31" s="113"/>
      <c r="I31" s="327"/>
      <c r="J31" s="328"/>
      <c r="K31" s="78"/>
      <c r="L31" s="78"/>
      <c r="M31" s="78"/>
      <c r="N31" s="78"/>
      <c r="O31" s="78"/>
      <c r="P31" s="78"/>
      <c r="Q31" s="78"/>
    </row>
    <row r="32" spans="1:17" ht="24.95" customHeight="1" x14ac:dyDescent="0.2">
      <c r="A32" s="8">
        <f t="shared" si="0"/>
        <v>26</v>
      </c>
      <c r="B32" s="131"/>
      <c r="C32" s="122"/>
      <c r="D32" s="382"/>
      <c r="E32" s="382"/>
      <c r="F32" s="382"/>
      <c r="G32" s="382"/>
      <c r="H32" s="113"/>
      <c r="I32" s="327"/>
      <c r="J32" s="328"/>
      <c r="K32" s="78"/>
      <c r="L32" s="78"/>
      <c r="M32" s="78"/>
      <c r="N32" s="78"/>
      <c r="O32" s="78"/>
      <c r="P32" s="78"/>
      <c r="Q32" s="78"/>
    </row>
    <row r="33" spans="1:17" ht="24.95" customHeight="1" x14ac:dyDescent="0.2">
      <c r="A33" s="8">
        <f t="shared" si="0"/>
        <v>27</v>
      </c>
      <c r="B33" s="131"/>
      <c r="C33" s="122"/>
      <c r="D33" s="382"/>
      <c r="E33" s="382"/>
      <c r="F33" s="382"/>
      <c r="G33" s="382"/>
      <c r="H33" s="113"/>
      <c r="I33" s="327"/>
      <c r="J33" s="328"/>
      <c r="K33" s="78"/>
      <c r="L33" s="78"/>
      <c r="M33" s="78"/>
      <c r="N33" s="78"/>
      <c r="O33" s="78"/>
      <c r="P33" s="78"/>
      <c r="Q33" s="78"/>
    </row>
    <row r="34" spans="1:17" ht="24.95" customHeight="1" x14ac:dyDescent="0.2">
      <c r="A34" s="8">
        <f t="shared" si="0"/>
        <v>28</v>
      </c>
      <c r="B34" s="131"/>
      <c r="C34" s="122"/>
      <c r="D34" s="382"/>
      <c r="E34" s="382"/>
      <c r="F34" s="382"/>
      <c r="G34" s="382"/>
      <c r="H34" s="113"/>
      <c r="I34" s="327"/>
      <c r="J34" s="328"/>
      <c r="K34" s="78"/>
      <c r="L34" s="78"/>
      <c r="M34" s="78"/>
      <c r="N34" s="78"/>
      <c r="O34" s="78"/>
      <c r="P34" s="78"/>
      <c r="Q34" s="78"/>
    </row>
    <row r="35" spans="1:17" ht="24.95" customHeight="1" x14ac:dyDescent="0.2">
      <c r="A35" s="8">
        <f t="shared" si="0"/>
        <v>29</v>
      </c>
      <c r="B35" s="131"/>
      <c r="C35" s="122"/>
      <c r="D35" s="382"/>
      <c r="E35" s="382"/>
      <c r="F35" s="382"/>
      <c r="G35" s="382"/>
      <c r="H35" s="113"/>
      <c r="I35" s="327"/>
      <c r="J35" s="328"/>
      <c r="K35" s="78"/>
      <c r="L35" s="78"/>
      <c r="M35" s="78"/>
      <c r="N35" s="78"/>
      <c r="O35" s="78"/>
      <c r="P35" s="78"/>
      <c r="Q35" s="78"/>
    </row>
    <row r="36" spans="1:17" ht="24.95" customHeight="1" x14ac:dyDescent="0.2">
      <c r="A36" s="8">
        <f t="shared" si="0"/>
        <v>30</v>
      </c>
      <c r="B36" s="131"/>
      <c r="C36" s="122"/>
      <c r="D36" s="382"/>
      <c r="E36" s="382"/>
      <c r="F36" s="382"/>
      <c r="G36" s="382"/>
      <c r="H36" s="113"/>
      <c r="I36" s="327"/>
      <c r="J36" s="328"/>
      <c r="K36" s="78"/>
      <c r="L36" s="78"/>
      <c r="M36" s="78"/>
      <c r="N36" s="78"/>
      <c r="O36" s="78"/>
      <c r="P36" s="78"/>
      <c r="Q36" s="78"/>
    </row>
    <row r="37" spans="1:17" ht="24.95" customHeight="1" x14ac:dyDescent="0.2">
      <c r="A37" s="8">
        <f t="shared" si="0"/>
        <v>31</v>
      </c>
      <c r="B37" s="131"/>
      <c r="C37" s="122"/>
      <c r="D37" s="382"/>
      <c r="E37" s="382"/>
      <c r="F37" s="382"/>
      <c r="G37" s="382"/>
      <c r="H37" s="113"/>
      <c r="I37" s="327"/>
      <c r="J37" s="328"/>
      <c r="K37" s="78"/>
      <c r="L37" s="78"/>
      <c r="M37" s="78"/>
      <c r="N37" s="78"/>
      <c r="O37" s="78"/>
      <c r="P37" s="78"/>
      <c r="Q37" s="78"/>
    </row>
    <row r="38" spans="1:17" ht="24.95" customHeight="1" x14ac:dyDescent="0.2">
      <c r="A38" s="8">
        <f t="shared" si="0"/>
        <v>32</v>
      </c>
      <c r="B38" s="131"/>
      <c r="C38" s="122"/>
      <c r="D38" s="382"/>
      <c r="E38" s="382"/>
      <c r="F38" s="382"/>
      <c r="G38" s="382"/>
      <c r="H38" s="113"/>
      <c r="I38" s="327"/>
      <c r="J38" s="328"/>
      <c r="K38" s="78"/>
      <c r="L38" s="78"/>
      <c r="M38" s="78"/>
      <c r="N38" s="78"/>
      <c r="O38" s="78"/>
      <c r="P38" s="78"/>
      <c r="Q38" s="78"/>
    </row>
    <row r="39" spans="1:17" ht="24.95" customHeight="1" x14ac:dyDescent="0.2">
      <c r="A39" s="8">
        <f t="shared" si="0"/>
        <v>33</v>
      </c>
      <c r="B39" s="131"/>
      <c r="C39" s="122"/>
      <c r="D39" s="382"/>
      <c r="E39" s="382"/>
      <c r="F39" s="382"/>
      <c r="G39" s="382"/>
      <c r="H39" s="113"/>
      <c r="I39" s="327"/>
      <c r="J39" s="328"/>
      <c r="K39" s="78"/>
      <c r="L39" s="78"/>
      <c r="M39" s="78"/>
      <c r="N39" s="78"/>
      <c r="O39" s="78"/>
      <c r="P39" s="78"/>
      <c r="Q39" s="78"/>
    </row>
    <row r="40" spans="1:17" ht="24.95" customHeight="1" x14ac:dyDescent="0.2">
      <c r="A40" s="8">
        <f t="shared" si="0"/>
        <v>34</v>
      </c>
      <c r="B40" s="131"/>
      <c r="C40" s="122"/>
      <c r="D40" s="382"/>
      <c r="E40" s="382"/>
      <c r="F40" s="382"/>
      <c r="G40" s="382"/>
      <c r="H40" s="113"/>
      <c r="I40" s="327"/>
      <c r="J40" s="328"/>
      <c r="K40" s="78"/>
      <c r="L40" s="78"/>
      <c r="M40" s="78"/>
      <c r="N40" s="78"/>
      <c r="O40" s="78"/>
      <c r="P40" s="78"/>
      <c r="Q40" s="78"/>
    </row>
    <row r="41" spans="1:17" ht="24.95" customHeight="1" x14ac:dyDescent="0.2">
      <c r="A41" s="8">
        <f t="shared" si="0"/>
        <v>35</v>
      </c>
      <c r="B41" s="131"/>
      <c r="C41" s="122"/>
      <c r="D41" s="382"/>
      <c r="E41" s="382"/>
      <c r="F41" s="382"/>
      <c r="G41" s="382"/>
      <c r="H41" s="113"/>
      <c r="I41" s="327"/>
      <c r="J41" s="328"/>
      <c r="K41" s="78"/>
      <c r="L41" s="78"/>
      <c r="M41" s="78"/>
      <c r="N41" s="78"/>
      <c r="O41" s="78"/>
      <c r="P41" s="78"/>
      <c r="Q41" s="78"/>
    </row>
    <row r="42" spans="1:17" ht="24.95" customHeight="1" x14ac:dyDescent="0.2">
      <c r="A42" s="8">
        <f t="shared" si="0"/>
        <v>36</v>
      </c>
      <c r="B42" s="131"/>
      <c r="C42" s="122"/>
      <c r="D42" s="382"/>
      <c r="E42" s="382"/>
      <c r="F42" s="382"/>
      <c r="G42" s="382"/>
      <c r="H42" s="113"/>
      <c r="I42" s="327"/>
      <c r="J42" s="328"/>
      <c r="K42" s="78"/>
      <c r="L42" s="78"/>
      <c r="M42" s="78"/>
      <c r="N42" s="78"/>
      <c r="O42" s="78"/>
      <c r="P42" s="78"/>
      <c r="Q42" s="78"/>
    </row>
    <row r="43" spans="1:17" ht="24.95" customHeight="1" x14ac:dyDescent="0.2">
      <c r="A43" s="8">
        <f t="shared" si="0"/>
        <v>37</v>
      </c>
      <c r="B43" s="131"/>
      <c r="C43" s="122"/>
      <c r="D43" s="382"/>
      <c r="E43" s="382"/>
      <c r="F43" s="382"/>
      <c r="G43" s="382"/>
      <c r="H43" s="113"/>
      <c r="I43" s="327"/>
      <c r="J43" s="328"/>
      <c r="K43" s="78"/>
      <c r="L43" s="78"/>
      <c r="M43" s="78"/>
      <c r="N43" s="78"/>
      <c r="O43" s="78"/>
      <c r="P43" s="78"/>
      <c r="Q43" s="78"/>
    </row>
    <row r="44" spans="1:17" ht="24.95" customHeight="1" x14ac:dyDescent="0.2">
      <c r="A44" s="8">
        <f t="shared" si="0"/>
        <v>38</v>
      </c>
      <c r="B44" s="131"/>
      <c r="C44" s="122"/>
      <c r="D44" s="382"/>
      <c r="E44" s="382"/>
      <c r="F44" s="382"/>
      <c r="G44" s="382"/>
      <c r="H44" s="113"/>
      <c r="I44" s="327"/>
      <c r="J44" s="328"/>
      <c r="K44" s="78"/>
      <c r="L44" s="78"/>
      <c r="M44" s="78"/>
      <c r="N44" s="78"/>
      <c r="O44" s="78"/>
      <c r="P44" s="78"/>
      <c r="Q44" s="78"/>
    </row>
    <row r="45" spans="1:17" ht="24.95" customHeight="1" x14ac:dyDescent="0.2">
      <c r="A45" s="8">
        <f t="shared" si="0"/>
        <v>39</v>
      </c>
      <c r="B45" s="131"/>
      <c r="C45" s="122"/>
      <c r="D45" s="382"/>
      <c r="E45" s="382"/>
      <c r="F45" s="382"/>
      <c r="G45" s="382"/>
      <c r="H45" s="113"/>
      <c r="I45" s="327"/>
      <c r="J45" s="328"/>
      <c r="K45" s="78"/>
      <c r="L45" s="78"/>
      <c r="M45" s="78"/>
      <c r="N45" s="78"/>
      <c r="O45" s="78"/>
      <c r="P45" s="78"/>
      <c r="Q45" s="78"/>
    </row>
    <row r="46" spans="1:17" ht="24.95" customHeight="1" x14ac:dyDescent="0.2">
      <c r="A46" s="8">
        <f t="shared" si="0"/>
        <v>40</v>
      </c>
      <c r="B46" s="131"/>
      <c r="C46" s="122"/>
      <c r="D46" s="382"/>
      <c r="E46" s="382"/>
      <c r="F46" s="382"/>
      <c r="G46" s="382"/>
      <c r="H46" s="113"/>
      <c r="I46" s="327"/>
      <c r="J46" s="328"/>
      <c r="K46" s="78"/>
      <c r="L46" s="78"/>
      <c r="M46" s="78"/>
      <c r="N46" s="78"/>
      <c r="O46" s="78"/>
      <c r="P46" s="78"/>
      <c r="Q46" s="78"/>
    </row>
    <row r="47" spans="1:17" ht="24.95" customHeight="1" x14ac:dyDescent="0.2">
      <c r="A47" s="8">
        <f t="shared" si="0"/>
        <v>41</v>
      </c>
      <c r="B47" s="131"/>
      <c r="C47" s="122"/>
      <c r="D47" s="382"/>
      <c r="E47" s="382"/>
      <c r="F47" s="382"/>
      <c r="G47" s="382"/>
      <c r="H47" s="113"/>
      <c r="I47" s="327"/>
      <c r="J47" s="328"/>
      <c r="K47" s="78"/>
      <c r="L47" s="78"/>
      <c r="M47" s="78"/>
      <c r="N47" s="78"/>
      <c r="O47" s="78"/>
      <c r="P47" s="78"/>
      <c r="Q47" s="78"/>
    </row>
    <row r="48" spans="1:17" ht="24.95" customHeight="1" x14ac:dyDescent="0.2">
      <c r="A48" s="8">
        <f t="shared" si="0"/>
        <v>42</v>
      </c>
      <c r="B48" s="131"/>
      <c r="C48" s="122"/>
      <c r="D48" s="382"/>
      <c r="E48" s="382"/>
      <c r="F48" s="382"/>
      <c r="G48" s="382"/>
      <c r="H48" s="113"/>
      <c r="I48" s="327"/>
      <c r="J48" s="328"/>
      <c r="K48" s="78"/>
      <c r="L48" s="78"/>
      <c r="M48" s="78"/>
      <c r="N48" s="78"/>
      <c r="O48" s="78"/>
      <c r="P48" s="78"/>
      <c r="Q48" s="78"/>
    </row>
    <row r="49" spans="1:17" ht="24.95" customHeight="1" x14ac:dyDescent="0.2">
      <c r="A49" s="8">
        <f t="shared" si="0"/>
        <v>43</v>
      </c>
      <c r="B49" s="131"/>
      <c r="C49" s="122"/>
      <c r="D49" s="382"/>
      <c r="E49" s="382"/>
      <c r="F49" s="382"/>
      <c r="G49" s="382"/>
      <c r="H49" s="113"/>
      <c r="I49" s="327"/>
      <c r="J49" s="328"/>
      <c r="K49" s="78"/>
      <c r="L49" s="78"/>
      <c r="M49" s="78"/>
      <c r="N49" s="78"/>
      <c r="O49" s="78"/>
      <c r="P49" s="78"/>
      <c r="Q49" s="78"/>
    </row>
    <row r="50" spans="1:17" ht="24.95" customHeight="1" x14ac:dyDescent="0.2">
      <c r="A50" s="8">
        <f t="shared" si="0"/>
        <v>44</v>
      </c>
      <c r="B50" s="131"/>
      <c r="C50" s="122"/>
      <c r="D50" s="382"/>
      <c r="E50" s="382"/>
      <c r="F50" s="382"/>
      <c r="G50" s="382"/>
      <c r="H50" s="113"/>
      <c r="I50" s="327"/>
      <c r="J50" s="328"/>
      <c r="K50" s="78"/>
      <c r="L50" s="78"/>
      <c r="M50" s="78"/>
      <c r="N50" s="78"/>
      <c r="O50" s="78"/>
      <c r="P50" s="78"/>
      <c r="Q50" s="78"/>
    </row>
    <row r="51" spans="1:17" ht="24.95" customHeight="1" x14ac:dyDescent="0.2">
      <c r="A51" s="8">
        <f t="shared" si="0"/>
        <v>45</v>
      </c>
      <c r="B51" s="131"/>
      <c r="C51" s="122"/>
      <c r="D51" s="382"/>
      <c r="E51" s="382"/>
      <c r="F51" s="382"/>
      <c r="G51" s="382"/>
      <c r="H51" s="113"/>
      <c r="I51" s="327"/>
      <c r="J51" s="328"/>
      <c r="K51" s="78"/>
      <c r="L51" s="78"/>
      <c r="M51" s="78"/>
      <c r="N51" s="78"/>
      <c r="O51" s="78"/>
      <c r="P51" s="78"/>
      <c r="Q51" s="78"/>
    </row>
    <row r="52" spans="1:17" ht="24.95" customHeight="1" x14ac:dyDescent="0.2">
      <c r="A52" s="8">
        <f t="shared" si="0"/>
        <v>46</v>
      </c>
      <c r="B52" s="131"/>
      <c r="C52" s="122"/>
      <c r="D52" s="382"/>
      <c r="E52" s="382"/>
      <c r="F52" s="382"/>
      <c r="G52" s="382"/>
      <c r="H52" s="113"/>
      <c r="I52" s="327"/>
      <c r="J52" s="328"/>
      <c r="K52" s="78"/>
      <c r="L52" s="78"/>
      <c r="M52" s="78"/>
      <c r="N52" s="78"/>
      <c r="O52" s="78"/>
      <c r="P52" s="78"/>
      <c r="Q52" s="78"/>
    </row>
    <row r="53" spans="1:17" ht="24.95" customHeight="1" x14ac:dyDescent="0.2">
      <c r="A53" s="8">
        <f t="shared" si="0"/>
        <v>47</v>
      </c>
      <c r="B53" s="131"/>
      <c r="C53" s="122"/>
      <c r="D53" s="382"/>
      <c r="E53" s="382"/>
      <c r="F53" s="382"/>
      <c r="G53" s="382"/>
      <c r="H53" s="113"/>
      <c r="I53" s="327"/>
      <c r="J53" s="328"/>
      <c r="K53" s="78"/>
      <c r="L53" s="78"/>
      <c r="M53" s="78"/>
      <c r="N53" s="78"/>
      <c r="O53" s="78"/>
      <c r="P53" s="78"/>
      <c r="Q53" s="78"/>
    </row>
    <row r="54" spans="1:17" ht="24.95" customHeight="1" x14ac:dyDescent="0.2">
      <c r="A54" s="8">
        <f t="shared" si="0"/>
        <v>48</v>
      </c>
      <c r="B54" s="131"/>
      <c r="C54" s="122"/>
      <c r="D54" s="382"/>
      <c r="E54" s="382"/>
      <c r="F54" s="382"/>
      <c r="G54" s="382"/>
      <c r="H54" s="113"/>
      <c r="I54" s="327"/>
      <c r="J54" s="328"/>
      <c r="K54" s="78"/>
      <c r="L54" s="78"/>
      <c r="M54" s="78"/>
      <c r="N54" s="78"/>
      <c r="O54" s="78"/>
      <c r="P54" s="78"/>
      <c r="Q54" s="78"/>
    </row>
    <row r="55" spans="1:17" ht="24.95" customHeight="1" x14ac:dyDescent="0.2">
      <c r="A55" s="8">
        <f t="shared" si="0"/>
        <v>49</v>
      </c>
      <c r="B55" s="131"/>
      <c r="C55" s="122"/>
      <c r="D55" s="382"/>
      <c r="E55" s="382"/>
      <c r="F55" s="382"/>
      <c r="G55" s="382"/>
      <c r="H55" s="113"/>
      <c r="I55" s="327"/>
      <c r="J55" s="328"/>
      <c r="K55" s="78"/>
      <c r="L55" s="78"/>
      <c r="M55" s="78"/>
      <c r="N55" s="78"/>
      <c r="O55" s="78"/>
      <c r="P55" s="78"/>
      <c r="Q55" s="78"/>
    </row>
    <row r="56" spans="1:17" ht="24.95" customHeight="1" x14ac:dyDescent="0.2">
      <c r="A56" s="8">
        <f t="shared" si="0"/>
        <v>50</v>
      </c>
      <c r="B56" s="131"/>
      <c r="C56" s="122"/>
      <c r="D56" s="382"/>
      <c r="E56" s="382"/>
      <c r="F56" s="382"/>
      <c r="G56" s="382"/>
      <c r="H56" s="113"/>
      <c r="I56" s="327"/>
      <c r="J56" s="328"/>
      <c r="K56" s="78"/>
      <c r="L56" s="78"/>
      <c r="M56" s="78"/>
      <c r="N56" s="78"/>
      <c r="O56" s="78"/>
      <c r="P56" s="78"/>
      <c r="Q56" s="78"/>
    </row>
    <row r="57" spans="1:17" ht="24.95" customHeight="1" x14ac:dyDescent="0.2">
      <c r="A57" s="8">
        <f t="shared" si="0"/>
        <v>51</v>
      </c>
      <c r="B57" s="131"/>
      <c r="C57" s="122"/>
      <c r="D57" s="382"/>
      <c r="E57" s="382"/>
      <c r="F57" s="382"/>
      <c r="G57" s="382"/>
      <c r="H57" s="113"/>
      <c r="I57" s="327"/>
      <c r="J57" s="328"/>
      <c r="K57" s="78"/>
      <c r="L57" s="78"/>
      <c r="M57" s="78"/>
      <c r="N57" s="78"/>
      <c r="O57" s="78"/>
      <c r="P57" s="78"/>
      <c r="Q57" s="78"/>
    </row>
    <row r="58" spans="1:17" ht="24.95" customHeight="1" x14ac:dyDescent="0.2">
      <c r="A58" s="8">
        <f t="shared" si="0"/>
        <v>52</v>
      </c>
      <c r="B58" s="131"/>
      <c r="C58" s="122"/>
      <c r="D58" s="382"/>
      <c r="E58" s="382"/>
      <c r="F58" s="382"/>
      <c r="G58" s="382"/>
      <c r="H58" s="113"/>
      <c r="I58" s="327"/>
      <c r="J58" s="328"/>
      <c r="K58" s="78"/>
      <c r="L58" s="78"/>
      <c r="M58" s="78"/>
      <c r="N58" s="78"/>
      <c r="O58" s="78"/>
      <c r="P58" s="78"/>
      <c r="Q58" s="78"/>
    </row>
    <row r="59" spans="1:17" ht="24.95" customHeight="1" x14ac:dyDescent="0.2">
      <c r="A59" s="8">
        <f t="shared" si="0"/>
        <v>53</v>
      </c>
      <c r="B59" s="131"/>
      <c r="C59" s="122"/>
      <c r="D59" s="382"/>
      <c r="E59" s="382"/>
      <c r="F59" s="382"/>
      <c r="G59" s="382"/>
      <c r="H59" s="113"/>
      <c r="I59" s="327"/>
      <c r="J59" s="328"/>
      <c r="K59" s="78"/>
      <c r="L59" s="78"/>
      <c r="M59" s="78"/>
      <c r="N59" s="78"/>
      <c r="O59" s="78"/>
      <c r="P59" s="78"/>
      <c r="Q59" s="78"/>
    </row>
    <row r="60" spans="1:17" ht="24.95" customHeight="1" x14ac:dyDescent="0.2">
      <c r="A60" s="8">
        <f t="shared" si="0"/>
        <v>54</v>
      </c>
      <c r="B60" s="131"/>
      <c r="C60" s="122"/>
      <c r="D60" s="382"/>
      <c r="E60" s="382"/>
      <c r="F60" s="382"/>
      <c r="G60" s="382"/>
      <c r="H60" s="113"/>
      <c r="I60" s="327"/>
      <c r="J60" s="328"/>
      <c r="K60" s="78"/>
      <c r="L60" s="78"/>
      <c r="M60" s="78"/>
      <c r="N60" s="78"/>
      <c r="O60" s="78"/>
      <c r="P60" s="78"/>
      <c r="Q60" s="78"/>
    </row>
    <row r="61" spans="1:17" ht="24.95" customHeight="1" x14ac:dyDescent="0.2">
      <c r="A61" s="8">
        <f t="shared" si="0"/>
        <v>55</v>
      </c>
      <c r="B61" s="131"/>
      <c r="C61" s="122"/>
      <c r="D61" s="382"/>
      <c r="E61" s="382"/>
      <c r="F61" s="382"/>
      <c r="G61" s="382"/>
      <c r="H61" s="113"/>
      <c r="I61" s="327"/>
      <c r="J61" s="328"/>
      <c r="K61" s="78"/>
      <c r="L61" s="78"/>
      <c r="M61" s="78"/>
      <c r="N61" s="78"/>
      <c r="O61" s="78"/>
      <c r="P61" s="78"/>
      <c r="Q61" s="78"/>
    </row>
    <row r="62" spans="1:17" ht="24.95" customHeight="1" x14ac:dyDescent="0.2">
      <c r="A62" s="8">
        <f t="shared" si="0"/>
        <v>56</v>
      </c>
      <c r="B62" s="131"/>
      <c r="C62" s="122"/>
      <c r="D62" s="382"/>
      <c r="E62" s="382"/>
      <c r="F62" s="382"/>
      <c r="G62" s="382"/>
      <c r="H62" s="113"/>
      <c r="I62" s="327"/>
      <c r="J62" s="328"/>
      <c r="K62" s="78"/>
      <c r="L62" s="78"/>
      <c r="M62" s="78"/>
      <c r="N62" s="78"/>
      <c r="O62" s="78"/>
      <c r="P62" s="78"/>
      <c r="Q62" s="78"/>
    </row>
    <row r="63" spans="1:17" ht="24.95" customHeight="1" x14ac:dyDescent="0.2">
      <c r="A63" s="8">
        <f t="shared" si="0"/>
        <v>57</v>
      </c>
      <c r="B63" s="131"/>
      <c r="C63" s="122"/>
      <c r="D63" s="382"/>
      <c r="E63" s="382"/>
      <c r="F63" s="382"/>
      <c r="G63" s="382"/>
      <c r="H63" s="113"/>
      <c r="I63" s="327"/>
      <c r="J63" s="328"/>
      <c r="K63" s="78"/>
      <c r="L63" s="78"/>
      <c r="M63" s="78"/>
      <c r="N63" s="78"/>
      <c r="O63" s="78"/>
      <c r="P63" s="78"/>
      <c r="Q63" s="78"/>
    </row>
    <row r="64" spans="1:17" ht="24.95" customHeight="1" x14ac:dyDescent="0.2">
      <c r="A64" s="8">
        <f t="shared" si="0"/>
        <v>58</v>
      </c>
      <c r="B64" s="131"/>
      <c r="C64" s="122"/>
      <c r="D64" s="382"/>
      <c r="E64" s="382"/>
      <c r="F64" s="382"/>
      <c r="G64" s="382"/>
      <c r="H64" s="113"/>
      <c r="I64" s="327"/>
      <c r="J64" s="328"/>
      <c r="K64" s="78"/>
      <c r="L64" s="78"/>
      <c r="M64" s="78"/>
      <c r="N64" s="78"/>
      <c r="O64" s="78"/>
      <c r="P64" s="78"/>
      <c r="Q64" s="78"/>
    </row>
    <row r="65" spans="1:17" ht="24.95" customHeight="1" x14ac:dyDescent="0.2">
      <c r="A65" s="8">
        <f t="shared" si="0"/>
        <v>59</v>
      </c>
      <c r="B65" s="131"/>
      <c r="C65" s="122"/>
      <c r="D65" s="382"/>
      <c r="E65" s="382"/>
      <c r="F65" s="382"/>
      <c r="G65" s="382"/>
      <c r="H65" s="113"/>
      <c r="I65" s="327"/>
      <c r="J65" s="328"/>
      <c r="K65" s="78"/>
      <c r="L65" s="78"/>
      <c r="M65" s="78"/>
      <c r="N65" s="78"/>
      <c r="O65" s="78"/>
      <c r="P65" s="78"/>
      <c r="Q65" s="78"/>
    </row>
    <row r="66" spans="1:17" ht="24.95" customHeight="1" x14ac:dyDescent="0.2">
      <c r="A66" s="8">
        <f t="shared" si="0"/>
        <v>60</v>
      </c>
      <c r="B66" s="131"/>
      <c r="C66" s="122"/>
      <c r="D66" s="382"/>
      <c r="E66" s="382"/>
      <c r="F66" s="382"/>
      <c r="G66" s="382"/>
      <c r="H66" s="113"/>
      <c r="I66" s="327"/>
      <c r="J66" s="328"/>
      <c r="K66" s="78"/>
      <c r="L66" s="78"/>
      <c r="M66" s="78"/>
      <c r="N66" s="78"/>
      <c r="O66" s="78"/>
      <c r="P66" s="78"/>
      <c r="Q66" s="78"/>
    </row>
    <row r="67" spans="1:17" ht="24.95" customHeight="1" x14ac:dyDescent="0.2">
      <c r="A67" s="8">
        <f t="shared" si="0"/>
        <v>61</v>
      </c>
      <c r="B67" s="131"/>
      <c r="C67" s="122"/>
      <c r="D67" s="382"/>
      <c r="E67" s="382"/>
      <c r="F67" s="382"/>
      <c r="G67" s="382"/>
      <c r="H67" s="113"/>
      <c r="I67" s="327"/>
      <c r="J67" s="328"/>
      <c r="K67" s="78"/>
      <c r="L67" s="78"/>
      <c r="M67" s="78"/>
      <c r="N67" s="78"/>
      <c r="O67" s="78"/>
      <c r="P67" s="78"/>
      <c r="Q67" s="78"/>
    </row>
    <row r="68" spans="1:17" ht="24.95" customHeight="1" x14ac:dyDescent="0.2">
      <c r="A68" s="8">
        <f t="shared" si="0"/>
        <v>62</v>
      </c>
      <c r="B68" s="131"/>
      <c r="C68" s="122"/>
      <c r="D68" s="382"/>
      <c r="E68" s="382"/>
      <c r="F68" s="382"/>
      <c r="G68" s="382"/>
      <c r="H68" s="113"/>
      <c r="I68" s="327"/>
      <c r="J68" s="328"/>
      <c r="K68" s="78"/>
      <c r="L68" s="78"/>
      <c r="M68" s="78"/>
      <c r="N68" s="78"/>
      <c r="O68" s="78"/>
      <c r="P68" s="78"/>
      <c r="Q68" s="78"/>
    </row>
    <row r="69" spans="1:17" ht="24.95" customHeight="1" x14ac:dyDescent="0.2">
      <c r="A69" s="8">
        <f t="shared" si="0"/>
        <v>63</v>
      </c>
      <c r="B69" s="131"/>
      <c r="C69" s="122"/>
      <c r="D69" s="382"/>
      <c r="E69" s="382"/>
      <c r="F69" s="382"/>
      <c r="G69" s="382"/>
      <c r="H69" s="113"/>
      <c r="I69" s="327"/>
      <c r="J69" s="328"/>
      <c r="K69" s="78"/>
      <c r="L69" s="78"/>
      <c r="M69" s="78"/>
      <c r="N69" s="78"/>
      <c r="O69" s="78"/>
      <c r="P69" s="78"/>
      <c r="Q69" s="78"/>
    </row>
    <row r="70" spans="1:17" ht="24.95" customHeight="1" x14ac:dyDescent="0.2">
      <c r="A70" s="8">
        <f t="shared" si="0"/>
        <v>64</v>
      </c>
      <c r="B70" s="131"/>
      <c r="C70" s="122"/>
      <c r="D70" s="382"/>
      <c r="E70" s="382"/>
      <c r="F70" s="382"/>
      <c r="G70" s="382"/>
      <c r="H70" s="113"/>
      <c r="I70" s="327"/>
      <c r="J70" s="328"/>
      <c r="K70" s="78"/>
      <c r="L70" s="78"/>
      <c r="M70" s="78"/>
      <c r="N70" s="78"/>
      <c r="O70" s="78"/>
      <c r="P70" s="78"/>
      <c r="Q70" s="78"/>
    </row>
    <row r="71" spans="1:17" ht="24.95" customHeight="1" x14ac:dyDescent="0.2">
      <c r="A71" s="8">
        <f t="shared" si="0"/>
        <v>65</v>
      </c>
      <c r="B71" s="131"/>
      <c r="C71" s="122"/>
      <c r="D71" s="382"/>
      <c r="E71" s="382"/>
      <c r="F71" s="382"/>
      <c r="G71" s="382"/>
      <c r="H71" s="113"/>
      <c r="I71" s="327"/>
      <c r="J71" s="328"/>
      <c r="K71" s="78"/>
      <c r="L71" s="78"/>
      <c r="M71" s="78"/>
      <c r="N71" s="78"/>
      <c r="O71" s="78"/>
      <c r="P71" s="78"/>
      <c r="Q71" s="78"/>
    </row>
    <row r="72" spans="1:17" ht="24.95" customHeight="1" x14ac:dyDescent="0.2">
      <c r="A72" s="8">
        <f>1+A71</f>
        <v>66</v>
      </c>
      <c r="B72" s="131"/>
      <c r="C72" s="122"/>
      <c r="D72" s="382"/>
      <c r="E72" s="382"/>
      <c r="F72" s="382"/>
      <c r="G72" s="382"/>
      <c r="H72" s="113"/>
      <c r="I72" s="327"/>
      <c r="J72" s="328"/>
      <c r="K72" s="78"/>
      <c r="L72" s="78"/>
      <c r="M72" s="78"/>
      <c r="N72" s="78"/>
      <c r="O72" s="78"/>
      <c r="P72" s="78"/>
      <c r="Q72" s="78"/>
    </row>
    <row r="73" spans="1:17" ht="24.95" customHeight="1" x14ac:dyDescent="0.2">
      <c r="A73" s="8">
        <f>1+A72</f>
        <v>67</v>
      </c>
      <c r="B73" s="131"/>
      <c r="C73" s="122"/>
      <c r="D73" s="382"/>
      <c r="E73" s="382"/>
      <c r="F73" s="382"/>
      <c r="G73" s="382"/>
      <c r="H73" s="113"/>
      <c r="I73" s="327"/>
      <c r="J73" s="328"/>
      <c r="K73" s="78"/>
      <c r="L73" s="78"/>
      <c r="M73" s="78"/>
      <c r="N73" s="78"/>
      <c r="O73" s="78"/>
      <c r="P73" s="78"/>
      <c r="Q73" s="78"/>
    </row>
    <row r="74" spans="1:17" ht="24.95" customHeight="1" x14ac:dyDescent="0.2">
      <c r="A74" s="8">
        <f>1+A73</f>
        <v>68</v>
      </c>
      <c r="B74" s="131"/>
      <c r="C74" s="122"/>
      <c r="D74" s="382"/>
      <c r="E74" s="382"/>
      <c r="F74" s="382"/>
      <c r="G74" s="382"/>
      <c r="H74" s="113"/>
      <c r="I74" s="327"/>
      <c r="J74" s="328"/>
      <c r="K74" s="78"/>
      <c r="L74" s="78"/>
      <c r="M74" s="78"/>
      <c r="N74" s="78"/>
      <c r="O74" s="78"/>
      <c r="P74" s="78"/>
      <c r="Q74" s="78"/>
    </row>
    <row r="75" spans="1:17" ht="24.95" customHeight="1" x14ac:dyDescent="0.2">
      <c r="A75" s="8">
        <f>1+A74</f>
        <v>69</v>
      </c>
      <c r="B75" s="131"/>
      <c r="C75" s="122"/>
      <c r="D75" s="382"/>
      <c r="E75" s="382"/>
      <c r="F75" s="382"/>
      <c r="G75" s="382"/>
      <c r="H75" s="113"/>
      <c r="I75" s="327"/>
      <c r="J75" s="328"/>
      <c r="K75" s="78"/>
      <c r="L75" s="78"/>
      <c r="M75" s="78"/>
      <c r="N75" s="78"/>
      <c r="O75" s="78"/>
      <c r="P75" s="78"/>
      <c r="Q75" s="78"/>
    </row>
    <row r="76" spans="1:17" ht="24.95" customHeight="1" thickBot="1" x14ac:dyDescent="0.25">
      <c r="A76" s="8">
        <f>1+A75</f>
        <v>70</v>
      </c>
      <c r="B76" s="132"/>
      <c r="C76" s="118"/>
      <c r="D76" s="383"/>
      <c r="E76" s="383"/>
      <c r="F76" s="383"/>
      <c r="G76" s="383"/>
      <c r="H76" s="114"/>
      <c r="I76" s="345"/>
      <c r="J76" s="346"/>
      <c r="K76" s="78"/>
      <c r="L76" s="78"/>
      <c r="M76" s="78"/>
      <c r="N76" s="78"/>
      <c r="O76" s="78"/>
      <c r="P76" s="78"/>
      <c r="Q76" s="78"/>
    </row>
    <row r="77" spans="1:17" ht="24.95" customHeight="1" x14ac:dyDescent="0.2">
      <c r="A77" s="8">
        <v>71</v>
      </c>
      <c r="B77" s="130"/>
      <c r="C77" s="100"/>
      <c r="D77" s="384"/>
      <c r="E77" s="384"/>
      <c r="F77" s="384"/>
      <c r="G77" s="384"/>
      <c r="H77" s="112"/>
      <c r="I77" s="334"/>
      <c r="J77" s="335"/>
      <c r="K77" s="78"/>
      <c r="L77" s="78"/>
      <c r="M77" s="78"/>
      <c r="N77" s="78"/>
      <c r="O77" s="78"/>
      <c r="P77" s="78"/>
      <c r="Q77" s="78"/>
    </row>
    <row r="78" spans="1:17" ht="24.95" customHeight="1" x14ac:dyDescent="0.2">
      <c r="A78" s="8">
        <v>72</v>
      </c>
      <c r="B78" s="131"/>
      <c r="C78" s="122"/>
      <c r="D78" s="382"/>
      <c r="E78" s="382"/>
      <c r="F78" s="382"/>
      <c r="G78" s="382"/>
      <c r="H78" s="113"/>
      <c r="I78" s="327"/>
      <c r="J78" s="328"/>
      <c r="K78" s="78"/>
      <c r="L78" s="78"/>
      <c r="M78" s="78"/>
      <c r="N78" s="78"/>
      <c r="O78" s="78"/>
      <c r="P78" s="78"/>
      <c r="Q78" s="78"/>
    </row>
    <row r="79" spans="1:17" ht="24.95" customHeight="1" x14ac:dyDescent="0.2">
      <c r="A79" s="8">
        <v>73</v>
      </c>
      <c r="B79" s="131"/>
      <c r="C79" s="122"/>
      <c r="D79" s="382"/>
      <c r="E79" s="382"/>
      <c r="F79" s="382"/>
      <c r="G79" s="382"/>
      <c r="H79" s="113"/>
      <c r="I79" s="327"/>
      <c r="J79" s="328"/>
      <c r="K79" s="78"/>
      <c r="L79" s="78"/>
      <c r="M79" s="78"/>
      <c r="N79" s="78"/>
      <c r="O79" s="78"/>
      <c r="P79" s="78"/>
      <c r="Q79" s="78"/>
    </row>
    <row r="80" spans="1:17" ht="24.95" customHeight="1" x14ac:dyDescent="0.2">
      <c r="A80" s="8">
        <v>74</v>
      </c>
      <c r="B80" s="131"/>
      <c r="C80" s="122"/>
      <c r="D80" s="382"/>
      <c r="E80" s="382"/>
      <c r="F80" s="382"/>
      <c r="G80" s="382"/>
      <c r="H80" s="113"/>
      <c r="I80" s="327"/>
      <c r="J80" s="328"/>
      <c r="K80" s="78"/>
      <c r="L80" s="78"/>
      <c r="M80" s="78"/>
      <c r="N80" s="78"/>
      <c r="O80" s="78"/>
      <c r="P80" s="78"/>
      <c r="Q80" s="78"/>
    </row>
    <row r="81" spans="1:17" ht="24.95" customHeight="1" x14ac:dyDescent="0.2">
      <c r="A81" s="8">
        <v>75</v>
      </c>
      <c r="B81" s="131"/>
      <c r="C81" s="122"/>
      <c r="D81" s="382"/>
      <c r="E81" s="382"/>
      <c r="F81" s="382"/>
      <c r="G81" s="382"/>
      <c r="H81" s="113"/>
      <c r="I81" s="327"/>
      <c r="J81" s="328"/>
      <c r="K81" s="78"/>
      <c r="L81" s="78"/>
      <c r="M81" s="78"/>
      <c r="N81" s="78"/>
      <c r="O81" s="78"/>
      <c r="P81" s="78"/>
      <c r="Q81" s="78"/>
    </row>
    <row r="82" spans="1:17" ht="24.95" customHeight="1" x14ac:dyDescent="0.2">
      <c r="A82" s="8">
        <v>76</v>
      </c>
      <c r="B82" s="131"/>
      <c r="C82" s="122"/>
      <c r="D82" s="382"/>
      <c r="E82" s="382"/>
      <c r="F82" s="382"/>
      <c r="G82" s="382"/>
      <c r="H82" s="113"/>
      <c r="I82" s="327"/>
      <c r="J82" s="328"/>
      <c r="K82" s="78"/>
      <c r="L82" s="78"/>
      <c r="M82" s="78"/>
      <c r="N82" s="78"/>
      <c r="O82" s="78"/>
      <c r="P82" s="78"/>
      <c r="Q82" s="78"/>
    </row>
    <row r="83" spans="1:17" ht="24.95" customHeight="1" x14ac:dyDescent="0.2">
      <c r="A83" s="8">
        <v>77</v>
      </c>
      <c r="B83" s="131"/>
      <c r="C83" s="122"/>
      <c r="D83" s="382"/>
      <c r="E83" s="382"/>
      <c r="F83" s="382"/>
      <c r="G83" s="382"/>
      <c r="H83" s="113"/>
      <c r="I83" s="327"/>
      <c r="J83" s="328"/>
      <c r="K83" s="78"/>
      <c r="L83" s="78"/>
      <c r="M83" s="78"/>
      <c r="N83" s="78"/>
      <c r="O83" s="78"/>
      <c r="P83" s="78"/>
      <c r="Q83" s="78"/>
    </row>
    <row r="84" spans="1:17" ht="24.95" customHeight="1" x14ac:dyDescent="0.2">
      <c r="A84" s="8">
        <v>78</v>
      </c>
      <c r="B84" s="131"/>
      <c r="C84" s="122"/>
      <c r="D84" s="382"/>
      <c r="E84" s="382"/>
      <c r="F84" s="382"/>
      <c r="G84" s="382"/>
      <c r="H84" s="113"/>
      <c r="I84" s="327"/>
      <c r="J84" s="328"/>
      <c r="K84" s="78"/>
      <c r="L84" s="78"/>
      <c r="M84" s="78"/>
      <c r="N84" s="78"/>
      <c r="O84" s="78"/>
      <c r="P84" s="78"/>
      <c r="Q84" s="78"/>
    </row>
    <row r="85" spans="1:17" ht="24.95" customHeight="1" x14ac:dyDescent="0.2">
      <c r="A85" s="8">
        <v>79</v>
      </c>
      <c r="B85" s="131"/>
      <c r="C85" s="122"/>
      <c r="D85" s="382"/>
      <c r="E85" s="382"/>
      <c r="F85" s="382"/>
      <c r="G85" s="382"/>
      <c r="H85" s="113"/>
      <c r="I85" s="327"/>
      <c r="J85" s="328"/>
      <c r="K85" s="78"/>
      <c r="L85" s="78"/>
      <c r="M85" s="78"/>
      <c r="N85" s="78"/>
      <c r="O85" s="78"/>
      <c r="P85" s="78"/>
      <c r="Q85" s="78"/>
    </row>
    <row r="86" spans="1:17" ht="24.95" customHeight="1" x14ac:dyDescent="0.2">
      <c r="A86" s="8">
        <v>80</v>
      </c>
      <c r="B86" s="131"/>
      <c r="C86" s="122"/>
      <c r="D86" s="382"/>
      <c r="E86" s="382"/>
      <c r="F86" s="382"/>
      <c r="G86" s="382"/>
      <c r="H86" s="113"/>
      <c r="I86" s="327"/>
      <c r="J86" s="328"/>
      <c r="K86" s="78"/>
      <c r="L86" s="78"/>
      <c r="M86" s="78"/>
      <c r="N86" s="78"/>
      <c r="O86" s="78"/>
      <c r="P86" s="78"/>
      <c r="Q86" s="78"/>
    </row>
    <row r="87" spans="1:17" ht="24.95" customHeight="1" x14ac:dyDescent="0.2">
      <c r="A87" s="8">
        <v>81</v>
      </c>
      <c r="B87" s="131"/>
      <c r="C87" s="122"/>
      <c r="D87" s="382"/>
      <c r="E87" s="382"/>
      <c r="F87" s="382"/>
      <c r="G87" s="382"/>
      <c r="H87" s="113"/>
      <c r="I87" s="327"/>
      <c r="J87" s="328"/>
      <c r="K87" s="78"/>
      <c r="L87" s="78"/>
      <c r="M87" s="78"/>
      <c r="N87" s="78"/>
      <c r="O87" s="78"/>
      <c r="P87" s="78"/>
      <c r="Q87" s="78"/>
    </row>
    <row r="88" spans="1:17" ht="24.95" customHeight="1" x14ac:dyDescent="0.2">
      <c r="A88" s="8">
        <v>82</v>
      </c>
      <c r="B88" s="131"/>
      <c r="C88" s="122"/>
      <c r="D88" s="382"/>
      <c r="E88" s="382"/>
      <c r="F88" s="382"/>
      <c r="G88" s="382"/>
      <c r="H88" s="113"/>
      <c r="I88" s="327"/>
      <c r="J88" s="328"/>
      <c r="K88" s="78"/>
      <c r="L88" s="78"/>
      <c r="M88" s="78"/>
      <c r="N88" s="78"/>
      <c r="O88" s="78"/>
      <c r="P88" s="78"/>
      <c r="Q88" s="78"/>
    </row>
    <row r="89" spans="1:17" ht="24.95" customHeight="1" x14ac:dyDescent="0.2">
      <c r="A89" s="8">
        <v>83</v>
      </c>
      <c r="B89" s="131"/>
      <c r="C89" s="122"/>
      <c r="D89" s="382"/>
      <c r="E89" s="382"/>
      <c r="F89" s="382"/>
      <c r="G89" s="382"/>
      <c r="H89" s="113"/>
      <c r="I89" s="327"/>
      <c r="J89" s="328"/>
      <c r="K89" s="78"/>
      <c r="L89" s="78"/>
      <c r="M89" s="78"/>
      <c r="N89" s="78"/>
      <c r="O89" s="78"/>
      <c r="P89" s="78"/>
      <c r="Q89" s="78"/>
    </row>
    <row r="90" spans="1:17" ht="24.95" customHeight="1" x14ac:dyDescent="0.2">
      <c r="A90" s="8">
        <v>84</v>
      </c>
      <c r="B90" s="131"/>
      <c r="C90" s="122"/>
      <c r="D90" s="382"/>
      <c r="E90" s="382"/>
      <c r="F90" s="382"/>
      <c r="G90" s="382"/>
      <c r="H90" s="113"/>
      <c r="I90" s="327"/>
      <c r="J90" s="328"/>
      <c r="K90" s="78"/>
      <c r="L90" s="78"/>
      <c r="M90" s="78"/>
      <c r="N90" s="78"/>
      <c r="O90" s="78"/>
      <c r="P90" s="78"/>
      <c r="Q90" s="78"/>
    </row>
    <row r="91" spans="1:17" ht="24.95" customHeight="1" x14ac:dyDescent="0.2">
      <c r="A91" s="8">
        <v>85</v>
      </c>
      <c r="B91" s="131"/>
      <c r="C91" s="122"/>
      <c r="D91" s="382"/>
      <c r="E91" s="382"/>
      <c r="F91" s="382"/>
      <c r="G91" s="382"/>
      <c r="H91" s="113"/>
      <c r="I91" s="327"/>
      <c r="J91" s="328"/>
      <c r="K91" s="78"/>
      <c r="L91" s="78"/>
      <c r="M91" s="78"/>
      <c r="N91" s="78"/>
      <c r="O91" s="78"/>
      <c r="P91" s="78"/>
      <c r="Q91" s="78"/>
    </row>
    <row r="92" spans="1:17" ht="24.95" customHeight="1" x14ac:dyDescent="0.2">
      <c r="A92" s="8">
        <v>86</v>
      </c>
      <c r="B92" s="131"/>
      <c r="C92" s="122"/>
      <c r="D92" s="382"/>
      <c r="E92" s="382"/>
      <c r="F92" s="382"/>
      <c r="G92" s="382"/>
      <c r="H92" s="113"/>
      <c r="I92" s="327"/>
      <c r="J92" s="328"/>
      <c r="K92" s="78"/>
      <c r="L92" s="78"/>
      <c r="M92" s="78"/>
      <c r="N92" s="78"/>
      <c r="O92" s="78"/>
      <c r="P92" s="78"/>
      <c r="Q92" s="78"/>
    </row>
    <row r="93" spans="1:17" ht="24.95" customHeight="1" x14ac:dyDescent="0.2">
      <c r="A93" s="8">
        <v>87</v>
      </c>
      <c r="B93" s="131"/>
      <c r="C93" s="122"/>
      <c r="D93" s="382"/>
      <c r="E93" s="382"/>
      <c r="F93" s="382"/>
      <c r="G93" s="382"/>
      <c r="H93" s="113"/>
      <c r="I93" s="327"/>
      <c r="J93" s="328"/>
      <c r="K93" s="78"/>
      <c r="L93" s="78"/>
      <c r="M93" s="78"/>
      <c r="N93" s="78"/>
      <c r="O93" s="78"/>
      <c r="P93" s="78"/>
      <c r="Q93" s="78"/>
    </row>
    <row r="94" spans="1:17" ht="24.95" customHeight="1" x14ac:dyDescent="0.2">
      <c r="A94" s="8">
        <v>88</v>
      </c>
      <c r="B94" s="131"/>
      <c r="C94" s="122"/>
      <c r="D94" s="382"/>
      <c r="E94" s="382"/>
      <c r="F94" s="382"/>
      <c r="G94" s="382"/>
      <c r="H94" s="113"/>
      <c r="I94" s="327"/>
      <c r="J94" s="328"/>
      <c r="K94" s="78"/>
      <c r="L94" s="78"/>
      <c r="M94" s="78"/>
      <c r="N94" s="78"/>
      <c r="O94" s="78"/>
      <c r="P94" s="78"/>
      <c r="Q94" s="78"/>
    </row>
    <row r="95" spans="1:17" ht="24.95" customHeight="1" x14ac:dyDescent="0.2">
      <c r="A95" s="8">
        <v>89</v>
      </c>
      <c r="B95" s="131"/>
      <c r="C95" s="122"/>
      <c r="D95" s="382"/>
      <c r="E95" s="382"/>
      <c r="F95" s="382"/>
      <c r="G95" s="382"/>
      <c r="H95" s="113"/>
      <c r="I95" s="327"/>
      <c r="J95" s="328"/>
      <c r="K95" s="78"/>
      <c r="L95" s="78"/>
      <c r="M95" s="78"/>
      <c r="N95" s="78"/>
      <c r="O95" s="78"/>
      <c r="P95" s="78"/>
      <c r="Q95" s="78"/>
    </row>
    <row r="96" spans="1:17" ht="24.95" customHeight="1" x14ac:dyDescent="0.2">
      <c r="A96" s="8">
        <v>90</v>
      </c>
      <c r="B96" s="131"/>
      <c r="C96" s="122"/>
      <c r="D96" s="382"/>
      <c r="E96" s="382"/>
      <c r="F96" s="382"/>
      <c r="G96" s="382"/>
      <c r="H96" s="113"/>
      <c r="I96" s="327"/>
      <c r="J96" s="328"/>
      <c r="K96" s="78"/>
      <c r="L96" s="78"/>
      <c r="M96" s="78"/>
      <c r="N96" s="78"/>
      <c r="O96" s="78"/>
      <c r="P96" s="78"/>
      <c r="Q96" s="78"/>
    </row>
    <row r="97" spans="1:17" ht="24.95" customHeight="1" x14ac:dyDescent="0.2">
      <c r="A97" s="8">
        <v>91</v>
      </c>
      <c r="B97" s="131"/>
      <c r="C97" s="122"/>
      <c r="D97" s="382"/>
      <c r="E97" s="382"/>
      <c r="F97" s="382"/>
      <c r="G97" s="382"/>
      <c r="H97" s="113"/>
      <c r="I97" s="327"/>
      <c r="J97" s="328"/>
      <c r="K97" s="78"/>
      <c r="L97" s="78"/>
      <c r="M97" s="78"/>
      <c r="N97" s="78"/>
      <c r="O97" s="78"/>
      <c r="P97" s="78"/>
      <c r="Q97" s="78"/>
    </row>
    <row r="98" spans="1:17" ht="24.95" customHeight="1" x14ac:dyDescent="0.2">
      <c r="A98" s="8">
        <v>92</v>
      </c>
      <c r="B98" s="131"/>
      <c r="C98" s="122"/>
      <c r="D98" s="382"/>
      <c r="E98" s="382"/>
      <c r="F98" s="382"/>
      <c r="G98" s="382"/>
      <c r="H98" s="113"/>
      <c r="I98" s="327"/>
      <c r="J98" s="328"/>
      <c r="K98" s="78"/>
      <c r="L98" s="78"/>
      <c r="M98" s="78"/>
      <c r="N98" s="78"/>
      <c r="O98" s="78"/>
      <c r="P98" s="78"/>
      <c r="Q98" s="78"/>
    </row>
    <row r="99" spans="1:17" ht="24.95" customHeight="1" x14ac:dyDescent="0.2">
      <c r="A99" s="8">
        <v>93</v>
      </c>
      <c r="B99" s="131"/>
      <c r="C99" s="122"/>
      <c r="D99" s="382"/>
      <c r="E99" s="382"/>
      <c r="F99" s="382"/>
      <c r="G99" s="382"/>
      <c r="H99" s="113"/>
      <c r="I99" s="327"/>
      <c r="J99" s="328"/>
      <c r="K99" s="78"/>
      <c r="L99" s="78"/>
      <c r="M99" s="78"/>
      <c r="N99" s="78"/>
      <c r="O99" s="78"/>
      <c r="P99" s="78"/>
      <c r="Q99" s="78"/>
    </row>
    <row r="100" spans="1:17" ht="24.95" customHeight="1" x14ac:dyDescent="0.2">
      <c r="A100" s="8">
        <v>94</v>
      </c>
      <c r="B100" s="131"/>
      <c r="C100" s="122"/>
      <c r="D100" s="382"/>
      <c r="E100" s="382"/>
      <c r="F100" s="382"/>
      <c r="G100" s="382"/>
      <c r="H100" s="113"/>
      <c r="I100" s="327"/>
      <c r="J100" s="328"/>
      <c r="K100" s="78"/>
      <c r="L100" s="78"/>
      <c r="M100" s="78"/>
      <c r="N100" s="78"/>
      <c r="O100" s="78"/>
      <c r="P100" s="78"/>
      <c r="Q100" s="78"/>
    </row>
    <row r="101" spans="1:17" ht="24.95" customHeight="1" x14ac:dyDescent="0.2">
      <c r="A101" s="8">
        <v>95</v>
      </c>
      <c r="B101" s="131"/>
      <c r="C101" s="122"/>
      <c r="D101" s="382"/>
      <c r="E101" s="382"/>
      <c r="F101" s="382"/>
      <c r="G101" s="382"/>
      <c r="H101" s="113"/>
      <c r="I101" s="327"/>
      <c r="J101" s="328"/>
      <c r="K101" s="78"/>
      <c r="L101" s="78"/>
      <c r="M101" s="78"/>
      <c r="N101" s="78"/>
      <c r="O101" s="78"/>
      <c r="P101" s="78"/>
      <c r="Q101" s="78"/>
    </row>
    <row r="102" spans="1:17" ht="24.95" customHeight="1" x14ac:dyDescent="0.2">
      <c r="A102" s="8">
        <v>96</v>
      </c>
      <c r="B102" s="131"/>
      <c r="C102" s="122"/>
      <c r="D102" s="382"/>
      <c r="E102" s="382"/>
      <c r="F102" s="382"/>
      <c r="G102" s="382"/>
      <c r="H102" s="113"/>
      <c r="I102" s="327"/>
      <c r="J102" s="328"/>
      <c r="K102" s="78"/>
      <c r="L102" s="78"/>
      <c r="M102" s="78"/>
      <c r="N102" s="78"/>
      <c r="O102" s="78"/>
      <c r="P102" s="78"/>
      <c r="Q102" s="78"/>
    </row>
    <row r="103" spans="1:17" ht="24.95" customHeight="1" x14ac:dyDescent="0.2">
      <c r="A103" s="8">
        <v>97</v>
      </c>
      <c r="B103" s="131"/>
      <c r="C103" s="122"/>
      <c r="D103" s="382"/>
      <c r="E103" s="382"/>
      <c r="F103" s="382"/>
      <c r="G103" s="382"/>
      <c r="H103" s="113"/>
      <c r="I103" s="327"/>
      <c r="J103" s="328"/>
      <c r="K103" s="78"/>
      <c r="L103" s="78"/>
      <c r="M103" s="78"/>
      <c r="N103" s="78"/>
      <c r="O103" s="78"/>
      <c r="P103" s="78"/>
      <c r="Q103" s="78"/>
    </row>
    <row r="104" spans="1:17" ht="24.95" customHeight="1" x14ac:dyDescent="0.2">
      <c r="A104" s="8">
        <v>98</v>
      </c>
      <c r="B104" s="131"/>
      <c r="C104" s="122"/>
      <c r="D104" s="382"/>
      <c r="E104" s="382"/>
      <c r="F104" s="382"/>
      <c r="G104" s="382"/>
      <c r="H104" s="113"/>
      <c r="I104" s="327"/>
      <c r="J104" s="328"/>
      <c r="K104" s="78"/>
      <c r="L104" s="78"/>
      <c r="M104" s="78"/>
      <c r="N104" s="78"/>
      <c r="O104" s="78"/>
      <c r="P104" s="78"/>
      <c r="Q104" s="78"/>
    </row>
    <row r="105" spans="1:17" ht="24.95" customHeight="1" x14ac:dyDescent="0.2">
      <c r="A105" s="8">
        <v>99</v>
      </c>
      <c r="B105" s="131"/>
      <c r="C105" s="122"/>
      <c r="D105" s="382"/>
      <c r="E105" s="382"/>
      <c r="F105" s="382"/>
      <c r="G105" s="382"/>
      <c r="H105" s="113"/>
      <c r="I105" s="327"/>
      <c r="J105" s="328"/>
      <c r="K105" s="78"/>
      <c r="L105" s="78"/>
      <c r="M105" s="78"/>
      <c r="N105" s="78"/>
      <c r="O105" s="78"/>
      <c r="P105" s="78"/>
      <c r="Q105" s="78"/>
    </row>
    <row r="106" spans="1:17" ht="24.95" customHeight="1" x14ac:dyDescent="0.2">
      <c r="A106" s="8">
        <v>100</v>
      </c>
      <c r="B106" s="131"/>
      <c r="C106" s="122"/>
      <c r="D106" s="382"/>
      <c r="E106" s="382"/>
      <c r="F106" s="382"/>
      <c r="G106" s="382"/>
      <c r="H106" s="113"/>
      <c r="I106" s="327"/>
      <c r="J106" s="328"/>
      <c r="K106" s="78"/>
      <c r="L106" s="78"/>
      <c r="M106" s="78"/>
      <c r="N106" s="78"/>
      <c r="O106" s="78"/>
      <c r="P106" s="78"/>
      <c r="Q106" s="78"/>
    </row>
    <row r="107" spans="1:17" ht="24.95" customHeight="1" x14ac:dyDescent="0.2">
      <c r="A107" s="8">
        <v>101</v>
      </c>
      <c r="B107" s="131"/>
      <c r="C107" s="122"/>
      <c r="D107" s="382"/>
      <c r="E107" s="382"/>
      <c r="F107" s="382"/>
      <c r="G107" s="382"/>
      <c r="H107" s="113"/>
      <c r="I107" s="327"/>
      <c r="J107" s="328"/>
      <c r="K107" s="78"/>
      <c r="L107" s="78"/>
      <c r="M107" s="78"/>
      <c r="N107" s="78"/>
      <c r="O107" s="78"/>
      <c r="P107" s="78"/>
      <c r="Q107" s="78"/>
    </row>
    <row r="108" spans="1:17" ht="24.95" customHeight="1" x14ac:dyDescent="0.2">
      <c r="A108" s="8">
        <v>102</v>
      </c>
      <c r="B108" s="131"/>
      <c r="C108" s="122"/>
      <c r="D108" s="382"/>
      <c r="E108" s="382"/>
      <c r="F108" s="382"/>
      <c r="G108" s="382"/>
      <c r="H108" s="113"/>
      <c r="I108" s="327"/>
      <c r="J108" s="328"/>
      <c r="K108" s="78"/>
      <c r="L108" s="78"/>
      <c r="M108" s="78"/>
      <c r="N108" s="78"/>
      <c r="O108" s="78"/>
      <c r="P108" s="78"/>
      <c r="Q108" s="78"/>
    </row>
    <row r="109" spans="1:17" ht="24.95" customHeight="1" x14ac:dyDescent="0.2">
      <c r="A109" s="8">
        <v>103</v>
      </c>
      <c r="B109" s="131"/>
      <c r="C109" s="122"/>
      <c r="D109" s="382"/>
      <c r="E109" s="382"/>
      <c r="F109" s="382"/>
      <c r="G109" s="382"/>
      <c r="H109" s="113"/>
      <c r="I109" s="327"/>
      <c r="J109" s="328"/>
      <c r="K109" s="78"/>
      <c r="L109" s="78"/>
      <c r="M109" s="78"/>
      <c r="N109" s="78"/>
      <c r="O109" s="78"/>
      <c r="P109" s="78"/>
      <c r="Q109" s="78"/>
    </row>
    <row r="110" spans="1:17" ht="24.95" customHeight="1" x14ac:dyDescent="0.2">
      <c r="A110" s="8">
        <v>104</v>
      </c>
      <c r="B110" s="131"/>
      <c r="C110" s="122"/>
      <c r="D110" s="382"/>
      <c r="E110" s="382"/>
      <c r="F110" s="382"/>
      <c r="G110" s="382"/>
      <c r="H110" s="113"/>
      <c r="I110" s="327"/>
      <c r="J110" s="328"/>
      <c r="K110" s="78"/>
      <c r="L110" s="78"/>
      <c r="M110" s="78"/>
      <c r="N110" s="78"/>
      <c r="O110" s="78"/>
      <c r="P110" s="78"/>
      <c r="Q110" s="78"/>
    </row>
    <row r="111" spans="1:17" ht="24.95" customHeight="1" x14ac:dyDescent="0.2">
      <c r="A111" s="8">
        <v>105</v>
      </c>
      <c r="B111" s="131"/>
      <c r="C111" s="122"/>
      <c r="D111" s="382"/>
      <c r="E111" s="382"/>
      <c r="F111" s="382"/>
      <c r="G111" s="382"/>
      <c r="H111" s="113"/>
      <c r="I111" s="327"/>
      <c r="J111" s="328"/>
      <c r="K111" s="78"/>
      <c r="L111" s="78"/>
      <c r="M111" s="78"/>
      <c r="N111" s="78"/>
      <c r="O111" s="78"/>
      <c r="P111" s="78"/>
      <c r="Q111" s="78"/>
    </row>
    <row r="112" spans="1:17" ht="24.95" customHeight="1" x14ac:dyDescent="0.2">
      <c r="A112" s="8">
        <v>106</v>
      </c>
      <c r="B112" s="131"/>
      <c r="C112" s="122"/>
      <c r="D112" s="382"/>
      <c r="E112" s="382"/>
      <c r="F112" s="382"/>
      <c r="G112" s="382"/>
      <c r="H112" s="113"/>
      <c r="I112" s="327"/>
      <c r="J112" s="328"/>
      <c r="K112" s="78"/>
      <c r="L112" s="78"/>
      <c r="M112" s="78"/>
      <c r="N112" s="78"/>
      <c r="O112" s="78"/>
      <c r="P112" s="78"/>
      <c r="Q112" s="78"/>
    </row>
    <row r="113" spans="1:17" ht="24.95" customHeight="1" x14ac:dyDescent="0.2">
      <c r="A113" s="8">
        <v>107</v>
      </c>
      <c r="B113" s="131"/>
      <c r="C113" s="122"/>
      <c r="D113" s="382"/>
      <c r="E113" s="382"/>
      <c r="F113" s="382"/>
      <c r="G113" s="382"/>
      <c r="H113" s="113"/>
      <c r="I113" s="327"/>
      <c r="J113" s="328"/>
      <c r="K113" s="78"/>
      <c r="L113" s="78"/>
      <c r="M113" s="78"/>
      <c r="N113" s="78"/>
      <c r="O113" s="78"/>
      <c r="P113" s="78"/>
      <c r="Q113" s="78"/>
    </row>
    <row r="114" spans="1:17" ht="24.95" customHeight="1" x14ac:dyDescent="0.2">
      <c r="A114" s="8">
        <v>108</v>
      </c>
      <c r="B114" s="131"/>
      <c r="C114" s="122"/>
      <c r="D114" s="382"/>
      <c r="E114" s="382"/>
      <c r="F114" s="382"/>
      <c r="G114" s="382"/>
      <c r="H114" s="113"/>
      <c r="I114" s="327"/>
      <c r="J114" s="328"/>
      <c r="K114" s="78"/>
      <c r="L114" s="78"/>
      <c r="M114" s="78"/>
      <c r="N114" s="78"/>
      <c r="O114" s="78"/>
      <c r="P114" s="78"/>
      <c r="Q114" s="78"/>
    </row>
    <row r="115" spans="1:17" ht="24.95" customHeight="1" x14ac:dyDescent="0.2">
      <c r="A115" s="8">
        <v>109</v>
      </c>
      <c r="B115" s="131"/>
      <c r="C115" s="122"/>
      <c r="D115" s="382"/>
      <c r="E115" s="382"/>
      <c r="F115" s="382"/>
      <c r="G115" s="382"/>
      <c r="H115" s="113"/>
      <c r="I115" s="327"/>
      <c r="J115" s="328"/>
      <c r="K115" s="78"/>
      <c r="L115" s="78"/>
      <c r="M115" s="78"/>
      <c r="N115" s="78"/>
      <c r="O115" s="78"/>
      <c r="P115" s="78"/>
      <c r="Q115" s="78"/>
    </row>
    <row r="116" spans="1:17" ht="24.95" customHeight="1" x14ac:dyDescent="0.2">
      <c r="A116" s="8">
        <v>110</v>
      </c>
      <c r="B116" s="131"/>
      <c r="C116" s="122"/>
      <c r="D116" s="382"/>
      <c r="E116" s="382"/>
      <c r="F116" s="382"/>
      <c r="G116" s="382"/>
      <c r="H116" s="113"/>
      <c r="I116" s="327"/>
      <c r="J116" s="328"/>
      <c r="K116" s="78"/>
      <c r="L116" s="78"/>
      <c r="M116" s="78"/>
      <c r="N116" s="78"/>
      <c r="O116" s="78"/>
      <c r="P116" s="78"/>
      <c r="Q116" s="78"/>
    </row>
    <row r="117" spans="1:17" ht="24.95" customHeight="1" x14ac:dyDescent="0.2">
      <c r="A117" s="8">
        <v>111</v>
      </c>
      <c r="B117" s="131"/>
      <c r="C117" s="122"/>
      <c r="D117" s="382"/>
      <c r="E117" s="382"/>
      <c r="F117" s="382"/>
      <c r="G117" s="382"/>
      <c r="H117" s="113"/>
      <c r="I117" s="327"/>
      <c r="J117" s="328"/>
      <c r="K117" s="78"/>
      <c r="L117" s="78"/>
      <c r="M117" s="78"/>
      <c r="N117" s="78"/>
      <c r="O117" s="78"/>
      <c r="P117" s="78"/>
      <c r="Q117" s="78"/>
    </row>
    <row r="118" spans="1:17" ht="24.95" customHeight="1" x14ac:dyDescent="0.2">
      <c r="A118" s="8">
        <v>112</v>
      </c>
      <c r="B118" s="131"/>
      <c r="C118" s="122"/>
      <c r="D118" s="382"/>
      <c r="E118" s="382"/>
      <c r="F118" s="382"/>
      <c r="G118" s="382"/>
      <c r="H118" s="113"/>
      <c r="I118" s="327"/>
      <c r="J118" s="328"/>
      <c r="K118" s="78"/>
      <c r="L118" s="78"/>
      <c r="M118" s="78"/>
      <c r="N118" s="78"/>
      <c r="O118" s="78"/>
      <c r="P118" s="78"/>
      <c r="Q118" s="78"/>
    </row>
    <row r="119" spans="1:17" ht="24.95" customHeight="1" x14ac:dyDescent="0.2">
      <c r="A119" s="8">
        <v>113</v>
      </c>
      <c r="B119" s="131"/>
      <c r="C119" s="122"/>
      <c r="D119" s="382"/>
      <c r="E119" s="382"/>
      <c r="F119" s="382"/>
      <c r="G119" s="382"/>
      <c r="H119" s="113"/>
      <c r="I119" s="327"/>
      <c r="J119" s="328"/>
      <c r="K119" s="78"/>
      <c r="L119" s="78"/>
      <c r="M119" s="78"/>
      <c r="N119" s="78"/>
      <c r="O119" s="78"/>
      <c r="P119" s="78"/>
      <c r="Q119" s="78"/>
    </row>
    <row r="120" spans="1:17" ht="24.95" customHeight="1" x14ac:dyDescent="0.2">
      <c r="A120" s="8">
        <v>114</v>
      </c>
      <c r="B120" s="131"/>
      <c r="C120" s="122"/>
      <c r="D120" s="382"/>
      <c r="E120" s="382"/>
      <c r="F120" s="382"/>
      <c r="G120" s="382"/>
      <c r="H120" s="113"/>
      <c r="I120" s="327"/>
      <c r="J120" s="328"/>
      <c r="K120" s="78"/>
      <c r="L120" s="78"/>
      <c r="M120" s="78"/>
      <c r="N120" s="78"/>
      <c r="O120" s="78"/>
      <c r="P120" s="78"/>
      <c r="Q120" s="78"/>
    </row>
    <row r="121" spans="1:17" ht="24.95" customHeight="1" x14ac:dyDescent="0.2">
      <c r="A121" s="8">
        <v>115</v>
      </c>
      <c r="B121" s="131"/>
      <c r="C121" s="122"/>
      <c r="D121" s="382"/>
      <c r="E121" s="382"/>
      <c r="F121" s="382"/>
      <c r="G121" s="382"/>
      <c r="H121" s="113"/>
      <c r="I121" s="327"/>
      <c r="J121" s="328"/>
      <c r="K121" s="78"/>
      <c r="L121" s="78"/>
      <c r="M121" s="78"/>
      <c r="N121" s="78"/>
      <c r="O121" s="78"/>
      <c r="P121" s="78"/>
      <c r="Q121" s="78"/>
    </row>
    <row r="122" spans="1:17" ht="24.95" customHeight="1" x14ac:dyDescent="0.2">
      <c r="A122" s="8">
        <v>116</v>
      </c>
      <c r="B122" s="131"/>
      <c r="C122" s="122"/>
      <c r="D122" s="382"/>
      <c r="E122" s="382"/>
      <c r="F122" s="382"/>
      <c r="G122" s="382"/>
      <c r="H122" s="113"/>
      <c r="I122" s="327"/>
      <c r="J122" s="328"/>
      <c r="K122" s="78"/>
      <c r="L122" s="78"/>
      <c r="M122" s="78"/>
      <c r="N122" s="78"/>
      <c r="O122" s="78"/>
      <c r="P122" s="78"/>
      <c r="Q122" s="78"/>
    </row>
    <row r="123" spans="1:17" ht="24.95" customHeight="1" x14ac:dyDescent="0.2">
      <c r="A123" s="8">
        <v>117</v>
      </c>
      <c r="B123" s="131"/>
      <c r="C123" s="122"/>
      <c r="D123" s="382"/>
      <c r="E123" s="382"/>
      <c r="F123" s="382"/>
      <c r="G123" s="382"/>
      <c r="H123" s="113"/>
      <c r="I123" s="327"/>
      <c r="J123" s="328"/>
      <c r="K123" s="78"/>
      <c r="L123" s="78"/>
      <c r="M123" s="78"/>
      <c r="N123" s="78"/>
      <c r="O123" s="78"/>
      <c r="P123" s="78"/>
      <c r="Q123" s="78"/>
    </row>
    <row r="124" spans="1:17" ht="24.95" customHeight="1" x14ac:dyDescent="0.2">
      <c r="A124" s="8">
        <v>118</v>
      </c>
      <c r="B124" s="131"/>
      <c r="C124" s="122"/>
      <c r="D124" s="382"/>
      <c r="E124" s="382"/>
      <c r="F124" s="382"/>
      <c r="G124" s="382"/>
      <c r="H124" s="113"/>
      <c r="I124" s="327"/>
      <c r="J124" s="328"/>
      <c r="K124" s="78"/>
      <c r="L124" s="78"/>
      <c r="M124" s="78"/>
      <c r="N124" s="78"/>
      <c r="O124" s="78"/>
      <c r="P124" s="78"/>
      <c r="Q124" s="78"/>
    </row>
    <row r="125" spans="1:17" ht="24.95" customHeight="1" x14ac:dyDescent="0.2">
      <c r="A125" s="8">
        <v>119</v>
      </c>
      <c r="B125" s="131"/>
      <c r="C125" s="122"/>
      <c r="D125" s="382"/>
      <c r="E125" s="382"/>
      <c r="F125" s="382"/>
      <c r="G125" s="382"/>
      <c r="H125" s="113"/>
      <c r="I125" s="327"/>
      <c r="J125" s="328"/>
      <c r="K125" s="78"/>
      <c r="L125" s="78"/>
      <c r="M125" s="78"/>
      <c r="N125" s="78"/>
      <c r="O125" s="78"/>
      <c r="P125" s="78"/>
      <c r="Q125" s="78"/>
    </row>
    <row r="126" spans="1:17" ht="24.95" customHeight="1" x14ac:dyDescent="0.2">
      <c r="A126" s="8">
        <v>120</v>
      </c>
      <c r="B126" s="131"/>
      <c r="C126" s="122"/>
      <c r="D126" s="382"/>
      <c r="E126" s="382"/>
      <c r="F126" s="382"/>
      <c r="G126" s="382"/>
      <c r="H126" s="113"/>
      <c r="I126" s="327"/>
      <c r="J126" s="328"/>
      <c r="K126" s="78"/>
      <c r="L126" s="78"/>
      <c r="M126" s="78"/>
      <c r="N126" s="78"/>
      <c r="O126" s="78"/>
      <c r="P126" s="78"/>
      <c r="Q126" s="78"/>
    </row>
    <row r="127" spans="1:17" ht="24.95" customHeight="1" x14ac:dyDescent="0.2">
      <c r="A127" s="8">
        <v>121</v>
      </c>
      <c r="B127" s="131"/>
      <c r="C127" s="122"/>
      <c r="D127" s="382"/>
      <c r="E127" s="382"/>
      <c r="F127" s="382"/>
      <c r="G127" s="382"/>
      <c r="H127" s="113"/>
      <c r="I127" s="327"/>
      <c r="J127" s="328"/>
      <c r="K127" s="78"/>
      <c r="L127" s="78"/>
      <c r="M127" s="78"/>
      <c r="N127" s="78"/>
      <c r="O127" s="78"/>
      <c r="P127" s="78"/>
      <c r="Q127" s="78"/>
    </row>
    <row r="128" spans="1:17" ht="24.95" customHeight="1" x14ac:dyDescent="0.2">
      <c r="A128" s="8">
        <v>122</v>
      </c>
      <c r="B128" s="131"/>
      <c r="C128" s="122"/>
      <c r="D128" s="382"/>
      <c r="E128" s="382"/>
      <c r="F128" s="382"/>
      <c r="G128" s="382"/>
      <c r="H128" s="113"/>
      <c r="I128" s="327"/>
      <c r="J128" s="328"/>
      <c r="K128" s="78"/>
      <c r="L128" s="78"/>
      <c r="M128" s="78"/>
      <c r="N128" s="78"/>
      <c r="O128" s="78"/>
      <c r="P128" s="78"/>
      <c r="Q128" s="78"/>
    </row>
    <row r="129" spans="1:17" ht="24.95" customHeight="1" x14ac:dyDescent="0.2">
      <c r="A129" s="8">
        <v>123</v>
      </c>
      <c r="B129" s="131"/>
      <c r="C129" s="122"/>
      <c r="D129" s="382"/>
      <c r="E129" s="382"/>
      <c r="F129" s="382"/>
      <c r="G129" s="382"/>
      <c r="H129" s="113"/>
      <c r="I129" s="327"/>
      <c r="J129" s="328"/>
      <c r="K129" s="78"/>
      <c r="L129" s="78"/>
      <c r="M129" s="78"/>
      <c r="N129" s="78"/>
      <c r="O129" s="78"/>
      <c r="P129" s="78"/>
      <c r="Q129" s="78"/>
    </row>
    <row r="130" spans="1:17" ht="24.95" customHeight="1" x14ac:dyDescent="0.2">
      <c r="A130" s="8">
        <v>124</v>
      </c>
      <c r="B130" s="131"/>
      <c r="C130" s="122"/>
      <c r="D130" s="382"/>
      <c r="E130" s="382"/>
      <c r="F130" s="382"/>
      <c r="G130" s="382"/>
      <c r="H130" s="113"/>
      <c r="I130" s="327"/>
      <c r="J130" s="328"/>
      <c r="K130" s="78"/>
      <c r="L130" s="78"/>
      <c r="M130" s="78"/>
      <c r="N130" s="78"/>
      <c r="O130" s="78"/>
      <c r="P130" s="78"/>
      <c r="Q130" s="78"/>
    </row>
    <row r="131" spans="1:17" ht="24.95" customHeight="1" x14ac:dyDescent="0.2">
      <c r="A131" s="8">
        <v>125</v>
      </c>
      <c r="B131" s="131"/>
      <c r="C131" s="122"/>
      <c r="D131" s="382"/>
      <c r="E131" s="382"/>
      <c r="F131" s="382"/>
      <c r="G131" s="382"/>
      <c r="H131" s="113"/>
      <c r="I131" s="327"/>
      <c r="J131" s="328"/>
      <c r="K131" s="78"/>
      <c r="L131" s="78"/>
      <c r="M131" s="78"/>
      <c r="N131" s="78"/>
      <c r="O131" s="78"/>
      <c r="P131" s="78"/>
      <c r="Q131" s="78"/>
    </row>
    <row r="132" spans="1:17" ht="24.95" customHeight="1" x14ac:dyDescent="0.2">
      <c r="A132" s="8">
        <v>126</v>
      </c>
      <c r="B132" s="131"/>
      <c r="C132" s="122"/>
      <c r="D132" s="382"/>
      <c r="E132" s="382"/>
      <c r="F132" s="382"/>
      <c r="G132" s="382"/>
      <c r="H132" s="113"/>
      <c r="I132" s="327"/>
      <c r="J132" s="328"/>
      <c r="K132" s="78"/>
      <c r="L132" s="78"/>
      <c r="M132" s="78"/>
      <c r="N132" s="78"/>
      <c r="O132" s="78"/>
      <c r="P132" s="78"/>
      <c r="Q132" s="78"/>
    </row>
    <row r="133" spans="1:17" ht="24.95" customHeight="1" x14ac:dyDescent="0.2">
      <c r="A133" s="8">
        <v>127</v>
      </c>
      <c r="B133" s="131"/>
      <c r="C133" s="122"/>
      <c r="D133" s="382"/>
      <c r="E133" s="382"/>
      <c r="F133" s="382"/>
      <c r="G133" s="382"/>
      <c r="H133" s="113"/>
      <c r="I133" s="327"/>
      <c r="J133" s="328"/>
      <c r="K133" s="78"/>
      <c r="L133" s="78"/>
      <c r="M133" s="78"/>
      <c r="N133" s="78"/>
      <c r="O133" s="78"/>
      <c r="P133" s="78"/>
      <c r="Q133" s="78"/>
    </row>
    <row r="134" spans="1:17" ht="24.95" customHeight="1" x14ac:dyDescent="0.2">
      <c r="A134" s="8">
        <v>128</v>
      </c>
      <c r="B134" s="131"/>
      <c r="C134" s="122"/>
      <c r="D134" s="382"/>
      <c r="E134" s="382"/>
      <c r="F134" s="382"/>
      <c r="G134" s="382"/>
      <c r="H134" s="113"/>
      <c r="I134" s="327"/>
      <c r="J134" s="328"/>
      <c r="K134" s="78"/>
      <c r="L134" s="78"/>
      <c r="M134" s="78"/>
      <c r="N134" s="78"/>
      <c r="O134" s="78"/>
      <c r="P134" s="78"/>
      <c r="Q134" s="78"/>
    </row>
    <row r="135" spans="1:17" ht="24.95" customHeight="1" x14ac:dyDescent="0.2">
      <c r="A135" s="8">
        <v>129</v>
      </c>
      <c r="B135" s="131"/>
      <c r="C135" s="122"/>
      <c r="D135" s="382"/>
      <c r="E135" s="382"/>
      <c r="F135" s="382"/>
      <c r="G135" s="382"/>
      <c r="H135" s="113"/>
      <c r="I135" s="327"/>
      <c r="J135" s="328"/>
      <c r="K135" s="78"/>
      <c r="L135" s="78"/>
      <c r="M135" s="78"/>
      <c r="N135" s="78"/>
      <c r="O135" s="78"/>
      <c r="P135" s="78"/>
      <c r="Q135" s="78"/>
    </row>
    <row r="136" spans="1:17" ht="24.95" customHeight="1" x14ac:dyDescent="0.2">
      <c r="A136" s="8">
        <v>130</v>
      </c>
      <c r="B136" s="131"/>
      <c r="C136" s="122"/>
      <c r="D136" s="382"/>
      <c r="E136" s="382"/>
      <c r="F136" s="382"/>
      <c r="G136" s="382"/>
      <c r="H136" s="113"/>
      <c r="I136" s="327"/>
      <c r="J136" s="328"/>
      <c r="K136" s="78"/>
      <c r="L136" s="78"/>
      <c r="M136" s="78"/>
      <c r="N136" s="78"/>
      <c r="O136" s="78"/>
      <c r="P136" s="78"/>
      <c r="Q136" s="78"/>
    </row>
    <row r="137" spans="1:17" ht="24.95" customHeight="1" x14ac:dyDescent="0.2">
      <c r="A137" s="8">
        <v>131</v>
      </c>
      <c r="B137" s="131"/>
      <c r="C137" s="122"/>
      <c r="D137" s="382"/>
      <c r="E137" s="382"/>
      <c r="F137" s="382"/>
      <c r="G137" s="382"/>
      <c r="H137" s="113"/>
      <c r="I137" s="327"/>
      <c r="J137" s="328"/>
      <c r="K137" s="78"/>
      <c r="L137" s="78"/>
      <c r="M137" s="78"/>
      <c r="N137" s="78"/>
      <c r="O137" s="78"/>
      <c r="P137" s="78"/>
      <c r="Q137" s="78"/>
    </row>
    <row r="138" spans="1:17" ht="24.95" customHeight="1" x14ac:dyDescent="0.2">
      <c r="A138" s="8">
        <v>132</v>
      </c>
      <c r="B138" s="131"/>
      <c r="C138" s="122"/>
      <c r="D138" s="382"/>
      <c r="E138" s="382"/>
      <c r="F138" s="382"/>
      <c r="G138" s="382"/>
      <c r="H138" s="113"/>
      <c r="I138" s="327"/>
      <c r="J138" s="328"/>
      <c r="K138" s="78"/>
      <c r="L138" s="78"/>
      <c r="M138" s="78"/>
      <c r="N138" s="78"/>
      <c r="O138" s="78"/>
      <c r="P138" s="78"/>
      <c r="Q138" s="78"/>
    </row>
    <row r="139" spans="1:17" ht="24.95" customHeight="1" x14ac:dyDescent="0.2">
      <c r="A139" s="8">
        <v>133</v>
      </c>
      <c r="B139" s="131"/>
      <c r="C139" s="122"/>
      <c r="D139" s="382"/>
      <c r="E139" s="382"/>
      <c r="F139" s="382"/>
      <c r="G139" s="382"/>
      <c r="H139" s="113"/>
      <c r="I139" s="327"/>
      <c r="J139" s="328"/>
      <c r="K139" s="78"/>
      <c r="L139" s="78"/>
      <c r="M139" s="78"/>
      <c r="N139" s="78"/>
      <c r="O139" s="78"/>
      <c r="P139" s="78"/>
      <c r="Q139" s="78"/>
    </row>
    <row r="140" spans="1:17" ht="24.95" customHeight="1" x14ac:dyDescent="0.2">
      <c r="A140" s="8">
        <v>134</v>
      </c>
      <c r="B140" s="131"/>
      <c r="C140" s="122"/>
      <c r="D140" s="382"/>
      <c r="E140" s="382"/>
      <c r="F140" s="382"/>
      <c r="G140" s="382"/>
      <c r="H140" s="113"/>
      <c r="I140" s="327"/>
      <c r="J140" s="328"/>
      <c r="K140" s="78"/>
      <c r="L140" s="78"/>
      <c r="M140" s="78"/>
      <c r="N140" s="78"/>
      <c r="O140" s="78"/>
      <c r="P140" s="78"/>
      <c r="Q140" s="78"/>
    </row>
    <row r="141" spans="1:17" ht="24.95" customHeight="1" x14ac:dyDescent="0.2">
      <c r="A141" s="8">
        <v>135</v>
      </c>
      <c r="B141" s="131"/>
      <c r="C141" s="122"/>
      <c r="D141" s="382"/>
      <c r="E141" s="382"/>
      <c r="F141" s="382"/>
      <c r="G141" s="382"/>
      <c r="H141" s="113"/>
      <c r="I141" s="327"/>
      <c r="J141" s="328"/>
      <c r="K141" s="78"/>
      <c r="L141" s="78"/>
      <c r="M141" s="78"/>
      <c r="N141" s="78"/>
      <c r="O141" s="78"/>
      <c r="P141" s="78"/>
      <c r="Q141" s="78"/>
    </row>
    <row r="142" spans="1:17" ht="24.95" customHeight="1" x14ac:dyDescent="0.2">
      <c r="A142" s="8">
        <v>136</v>
      </c>
      <c r="B142" s="131"/>
      <c r="C142" s="122"/>
      <c r="D142" s="382"/>
      <c r="E142" s="382"/>
      <c r="F142" s="382"/>
      <c r="G142" s="382"/>
      <c r="H142" s="113"/>
      <c r="I142" s="327"/>
      <c r="J142" s="328"/>
      <c r="K142" s="78"/>
      <c r="L142" s="78"/>
      <c r="M142" s="78"/>
      <c r="N142" s="78"/>
      <c r="O142" s="78"/>
      <c r="P142" s="78"/>
      <c r="Q142" s="78"/>
    </row>
    <row r="143" spans="1:17" ht="24.95" customHeight="1" x14ac:dyDescent="0.2">
      <c r="A143" s="8">
        <v>137</v>
      </c>
      <c r="B143" s="131"/>
      <c r="C143" s="122"/>
      <c r="D143" s="382"/>
      <c r="E143" s="382"/>
      <c r="F143" s="382"/>
      <c r="G143" s="382"/>
      <c r="H143" s="113"/>
      <c r="I143" s="327"/>
      <c r="J143" s="328"/>
      <c r="K143" s="78"/>
      <c r="L143" s="78"/>
      <c r="M143" s="78"/>
      <c r="N143" s="78"/>
      <c r="O143" s="78"/>
      <c r="P143" s="78"/>
      <c r="Q143" s="78"/>
    </row>
    <row r="144" spans="1:17" ht="24.95" customHeight="1" x14ac:dyDescent="0.2">
      <c r="A144" s="8">
        <v>138</v>
      </c>
      <c r="B144" s="131"/>
      <c r="C144" s="122"/>
      <c r="D144" s="382"/>
      <c r="E144" s="382"/>
      <c r="F144" s="382"/>
      <c r="G144" s="382"/>
      <c r="H144" s="113"/>
      <c r="I144" s="327"/>
      <c r="J144" s="328"/>
      <c r="K144" s="78"/>
      <c r="L144" s="78"/>
      <c r="M144" s="78"/>
      <c r="N144" s="78"/>
      <c r="O144" s="78"/>
      <c r="P144" s="78"/>
      <c r="Q144" s="78"/>
    </row>
    <row r="145" spans="1:17" ht="24.95" customHeight="1" x14ac:dyDescent="0.2">
      <c r="A145" s="8">
        <v>139</v>
      </c>
      <c r="B145" s="131"/>
      <c r="C145" s="122"/>
      <c r="D145" s="382"/>
      <c r="E145" s="382"/>
      <c r="F145" s="382"/>
      <c r="G145" s="382"/>
      <c r="H145" s="113"/>
      <c r="I145" s="327"/>
      <c r="J145" s="328"/>
      <c r="K145" s="78"/>
      <c r="L145" s="78"/>
      <c r="M145" s="78"/>
      <c r="N145" s="78"/>
      <c r="O145" s="78"/>
      <c r="P145" s="78"/>
      <c r="Q145" s="78"/>
    </row>
    <row r="146" spans="1:17" ht="24.95" customHeight="1" x14ac:dyDescent="0.2">
      <c r="A146" s="8">
        <v>140</v>
      </c>
      <c r="B146" s="131"/>
      <c r="C146" s="122"/>
      <c r="D146" s="382"/>
      <c r="E146" s="382"/>
      <c r="F146" s="382"/>
      <c r="G146" s="382"/>
      <c r="H146" s="113"/>
      <c r="I146" s="327"/>
      <c r="J146" s="328"/>
      <c r="K146" s="78"/>
      <c r="L146" s="78"/>
      <c r="M146" s="78"/>
      <c r="N146" s="78"/>
      <c r="O146" s="78"/>
      <c r="P146" s="78"/>
      <c r="Q146" s="78"/>
    </row>
    <row r="147" spans="1:17" ht="24.95" customHeight="1" x14ac:dyDescent="0.2">
      <c r="A147" s="8">
        <v>141</v>
      </c>
      <c r="B147" s="131"/>
      <c r="C147" s="122"/>
      <c r="D147" s="382"/>
      <c r="E147" s="382"/>
      <c r="F147" s="382"/>
      <c r="G147" s="382"/>
      <c r="H147" s="113"/>
      <c r="I147" s="327"/>
      <c r="J147" s="328"/>
      <c r="K147" s="78"/>
      <c r="L147" s="78"/>
      <c r="M147" s="78"/>
      <c r="N147" s="78"/>
      <c r="O147" s="78"/>
      <c r="P147" s="78"/>
      <c r="Q147" s="78"/>
    </row>
    <row r="148" spans="1:17" ht="24.95" customHeight="1" x14ac:dyDescent="0.2">
      <c r="A148" s="8">
        <v>142</v>
      </c>
      <c r="B148" s="131"/>
      <c r="C148" s="122"/>
      <c r="D148" s="382"/>
      <c r="E148" s="382"/>
      <c r="F148" s="382"/>
      <c r="G148" s="382"/>
      <c r="H148" s="113"/>
      <c r="I148" s="327"/>
      <c r="J148" s="328"/>
      <c r="K148" s="78"/>
      <c r="L148" s="78"/>
      <c r="M148" s="78"/>
      <c r="N148" s="78"/>
      <c r="O148" s="78"/>
      <c r="P148" s="78"/>
      <c r="Q148" s="78"/>
    </row>
    <row r="149" spans="1:17" ht="24.95" customHeight="1" x14ac:dyDescent="0.2">
      <c r="A149" s="8">
        <v>143</v>
      </c>
      <c r="B149" s="131"/>
      <c r="C149" s="122"/>
      <c r="D149" s="382"/>
      <c r="E149" s="382"/>
      <c r="F149" s="382"/>
      <c r="G149" s="382"/>
      <c r="H149" s="113"/>
      <c r="I149" s="327"/>
      <c r="J149" s="328"/>
      <c r="K149" s="78"/>
      <c r="L149" s="78"/>
      <c r="M149" s="78"/>
      <c r="N149" s="78"/>
      <c r="O149" s="78"/>
      <c r="P149" s="78"/>
      <c r="Q149" s="78"/>
    </row>
    <row r="150" spans="1:17" ht="24.95" customHeight="1" x14ac:dyDescent="0.2">
      <c r="A150" s="8">
        <v>144</v>
      </c>
      <c r="B150" s="131"/>
      <c r="C150" s="122"/>
      <c r="D150" s="382"/>
      <c r="E150" s="382"/>
      <c r="F150" s="382"/>
      <c r="G150" s="382"/>
      <c r="H150" s="113"/>
      <c r="I150" s="327"/>
      <c r="J150" s="328"/>
      <c r="K150" s="78"/>
      <c r="L150" s="78"/>
      <c r="M150" s="78"/>
      <c r="N150" s="78"/>
      <c r="O150" s="78"/>
      <c r="P150" s="78"/>
      <c r="Q150" s="78"/>
    </row>
    <row r="151" spans="1:17" ht="24.95" customHeight="1" x14ac:dyDescent="0.2">
      <c r="A151" s="8">
        <v>145</v>
      </c>
      <c r="B151" s="131"/>
      <c r="C151" s="122"/>
      <c r="D151" s="382"/>
      <c r="E151" s="382"/>
      <c r="F151" s="382"/>
      <c r="G151" s="382"/>
      <c r="H151" s="113"/>
      <c r="I151" s="327"/>
      <c r="J151" s="328"/>
      <c r="K151" s="78"/>
      <c r="L151" s="78"/>
      <c r="M151" s="78"/>
      <c r="N151" s="78"/>
      <c r="O151" s="78"/>
      <c r="P151" s="78"/>
      <c r="Q151" s="78"/>
    </row>
    <row r="152" spans="1:17" ht="24.95" customHeight="1" x14ac:dyDescent="0.2">
      <c r="A152" s="8">
        <v>146</v>
      </c>
      <c r="B152" s="131"/>
      <c r="C152" s="122"/>
      <c r="D152" s="382"/>
      <c r="E152" s="382"/>
      <c r="F152" s="382"/>
      <c r="G152" s="382"/>
      <c r="H152" s="113"/>
      <c r="I152" s="327"/>
      <c r="J152" s="328"/>
      <c r="K152" s="78"/>
      <c r="L152" s="78"/>
      <c r="M152" s="78"/>
      <c r="N152" s="78"/>
      <c r="O152" s="78"/>
      <c r="P152" s="78"/>
      <c r="Q152" s="78"/>
    </row>
    <row r="153" spans="1:17" ht="24.95" customHeight="1" x14ac:dyDescent="0.2">
      <c r="A153" s="8">
        <v>147</v>
      </c>
      <c r="B153" s="131"/>
      <c r="C153" s="122"/>
      <c r="D153" s="382"/>
      <c r="E153" s="382"/>
      <c r="F153" s="382"/>
      <c r="G153" s="382"/>
      <c r="H153" s="113"/>
      <c r="I153" s="327"/>
      <c r="J153" s="328"/>
      <c r="K153" s="78"/>
      <c r="L153" s="78"/>
      <c r="M153" s="78"/>
      <c r="N153" s="78"/>
      <c r="O153" s="78"/>
      <c r="P153" s="78"/>
      <c r="Q153" s="78"/>
    </row>
    <row r="154" spans="1:17" ht="24.95" customHeight="1" x14ac:dyDescent="0.2">
      <c r="A154" s="8">
        <v>148</v>
      </c>
      <c r="B154" s="131"/>
      <c r="C154" s="122"/>
      <c r="D154" s="382"/>
      <c r="E154" s="382"/>
      <c r="F154" s="382"/>
      <c r="G154" s="382"/>
      <c r="H154" s="113"/>
      <c r="I154" s="327"/>
      <c r="J154" s="328"/>
      <c r="K154" s="78"/>
      <c r="L154" s="78"/>
      <c r="M154" s="78"/>
      <c r="N154" s="78"/>
      <c r="O154" s="78"/>
      <c r="P154" s="78"/>
      <c r="Q154" s="78"/>
    </row>
    <row r="155" spans="1:17" ht="24.95" customHeight="1" x14ac:dyDescent="0.2">
      <c r="A155" s="8">
        <v>149</v>
      </c>
      <c r="B155" s="131"/>
      <c r="C155" s="122"/>
      <c r="D155" s="382"/>
      <c r="E155" s="382"/>
      <c r="F155" s="382"/>
      <c r="G155" s="382"/>
      <c r="H155" s="113"/>
      <c r="I155" s="327"/>
      <c r="J155" s="328"/>
      <c r="K155" s="78"/>
      <c r="L155" s="78"/>
      <c r="M155" s="78"/>
      <c r="N155" s="78"/>
      <c r="O155" s="78"/>
      <c r="P155" s="78"/>
      <c r="Q155" s="78"/>
    </row>
    <row r="156" spans="1:17" ht="24.95" customHeight="1" x14ac:dyDescent="0.2">
      <c r="A156" s="8">
        <v>150</v>
      </c>
      <c r="B156" s="131"/>
      <c r="C156" s="122"/>
      <c r="D156" s="382"/>
      <c r="E156" s="382"/>
      <c r="F156" s="382"/>
      <c r="G156" s="382"/>
      <c r="H156" s="113"/>
      <c r="I156" s="327"/>
      <c r="J156" s="328"/>
      <c r="K156" s="78"/>
      <c r="L156" s="78"/>
      <c r="M156" s="78"/>
      <c r="N156" s="78"/>
      <c r="O156" s="78"/>
      <c r="P156" s="78"/>
      <c r="Q156" s="78"/>
    </row>
    <row r="157" spans="1:17" ht="24.95" customHeight="1" x14ac:dyDescent="0.2">
      <c r="A157" s="8">
        <v>151</v>
      </c>
      <c r="B157" s="131"/>
      <c r="C157" s="122"/>
      <c r="D157" s="382"/>
      <c r="E157" s="382"/>
      <c r="F157" s="382"/>
      <c r="G157" s="382"/>
      <c r="H157" s="113"/>
      <c r="I157" s="327"/>
      <c r="J157" s="328"/>
      <c r="K157" s="78"/>
      <c r="L157" s="78"/>
      <c r="M157" s="78"/>
      <c r="N157" s="78"/>
      <c r="O157" s="78"/>
      <c r="P157" s="78"/>
      <c r="Q157" s="78"/>
    </row>
    <row r="158" spans="1:17" ht="24.95" customHeight="1" x14ac:dyDescent="0.2">
      <c r="A158" s="8">
        <v>152</v>
      </c>
      <c r="B158" s="131"/>
      <c r="C158" s="122"/>
      <c r="D158" s="382"/>
      <c r="E158" s="382"/>
      <c r="F158" s="382"/>
      <c r="G158" s="382"/>
      <c r="H158" s="113"/>
      <c r="I158" s="327"/>
      <c r="J158" s="328"/>
      <c r="K158" s="78"/>
      <c r="L158" s="78"/>
      <c r="M158" s="78"/>
      <c r="N158" s="78"/>
      <c r="O158" s="78"/>
      <c r="P158" s="78"/>
      <c r="Q158" s="78"/>
    </row>
    <row r="159" spans="1:17" ht="24.95" customHeight="1" x14ac:dyDescent="0.2">
      <c r="A159" s="8">
        <v>153</v>
      </c>
      <c r="B159" s="131"/>
      <c r="C159" s="122"/>
      <c r="D159" s="382"/>
      <c r="E159" s="382"/>
      <c r="F159" s="382"/>
      <c r="G159" s="382"/>
      <c r="H159" s="113"/>
      <c r="I159" s="327"/>
      <c r="J159" s="328"/>
      <c r="K159" s="78"/>
      <c r="L159" s="78"/>
      <c r="M159" s="78"/>
      <c r="N159" s="78"/>
      <c r="O159" s="78"/>
      <c r="P159" s="78"/>
      <c r="Q159" s="78"/>
    </row>
    <row r="160" spans="1:17" ht="24.95" customHeight="1" x14ac:dyDescent="0.2">
      <c r="A160" s="8">
        <v>154</v>
      </c>
      <c r="B160" s="131"/>
      <c r="C160" s="122"/>
      <c r="D160" s="382"/>
      <c r="E160" s="382"/>
      <c r="F160" s="382"/>
      <c r="G160" s="382"/>
      <c r="H160" s="113"/>
      <c r="I160" s="327"/>
      <c r="J160" s="328"/>
      <c r="K160" s="78"/>
      <c r="L160" s="78"/>
      <c r="M160" s="78"/>
      <c r="N160" s="78"/>
      <c r="O160" s="78"/>
      <c r="P160" s="78"/>
      <c r="Q160" s="78"/>
    </row>
    <row r="161" spans="1:17" ht="24.95" customHeight="1" x14ac:dyDescent="0.2">
      <c r="A161" s="8">
        <v>155</v>
      </c>
      <c r="B161" s="131"/>
      <c r="C161" s="122"/>
      <c r="D161" s="382"/>
      <c r="E161" s="382"/>
      <c r="F161" s="382"/>
      <c r="G161" s="382"/>
      <c r="H161" s="113"/>
      <c r="I161" s="327"/>
      <c r="J161" s="328"/>
      <c r="K161" s="78"/>
      <c r="L161" s="78"/>
      <c r="M161" s="78"/>
      <c r="N161" s="78"/>
      <c r="O161" s="78"/>
      <c r="P161" s="78"/>
      <c r="Q161" s="78"/>
    </row>
    <row r="162" spans="1:17" ht="24.95" customHeight="1" x14ac:dyDescent="0.2">
      <c r="A162" s="8">
        <v>156</v>
      </c>
      <c r="B162" s="131"/>
      <c r="C162" s="122"/>
      <c r="D162" s="382"/>
      <c r="E162" s="382"/>
      <c r="F162" s="382"/>
      <c r="G162" s="382"/>
      <c r="H162" s="113"/>
      <c r="I162" s="327"/>
      <c r="J162" s="328"/>
      <c r="K162" s="78"/>
      <c r="L162" s="78"/>
      <c r="M162" s="78"/>
      <c r="N162" s="78"/>
      <c r="O162" s="78"/>
      <c r="P162" s="78"/>
      <c r="Q162" s="78"/>
    </row>
    <row r="163" spans="1:17" ht="24.95" customHeight="1" x14ac:dyDescent="0.2">
      <c r="A163" s="8">
        <v>157</v>
      </c>
      <c r="B163" s="131"/>
      <c r="C163" s="122"/>
      <c r="D163" s="382"/>
      <c r="E163" s="382"/>
      <c r="F163" s="382"/>
      <c r="G163" s="382"/>
      <c r="H163" s="113"/>
      <c r="I163" s="327"/>
      <c r="J163" s="328"/>
      <c r="K163" s="78"/>
      <c r="L163" s="78"/>
      <c r="M163" s="78"/>
      <c r="N163" s="78"/>
      <c r="O163" s="78"/>
      <c r="P163" s="78"/>
      <c r="Q163" s="78"/>
    </row>
    <row r="164" spans="1:17" ht="24.95" customHeight="1" x14ac:dyDescent="0.2">
      <c r="A164" s="8">
        <v>158</v>
      </c>
      <c r="B164" s="131"/>
      <c r="C164" s="122"/>
      <c r="D164" s="382"/>
      <c r="E164" s="382"/>
      <c r="F164" s="382"/>
      <c r="G164" s="382"/>
      <c r="H164" s="113"/>
      <c r="I164" s="327"/>
      <c r="J164" s="328"/>
      <c r="K164" s="78"/>
      <c r="L164" s="78"/>
      <c r="M164" s="78"/>
      <c r="N164" s="78"/>
      <c r="O164" s="78"/>
      <c r="P164" s="78"/>
      <c r="Q164" s="78"/>
    </row>
    <row r="165" spans="1:17" ht="24.95" customHeight="1" x14ac:dyDescent="0.2">
      <c r="A165" s="8">
        <v>159</v>
      </c>
      <c r="B165" s="131"/>
      <c r="C165" s="122"/>
      <c r="D165" s="382"/>
      <c r="E165" s="382"/>
      <c r="F165" s="382"/>
      <c r="G165" s="382"/>
      <c r="H165" s="113"/>
      <c r="I165" s="327"/>
      <c r="J165" s="328"/>
      <c r="K165" s="78"/>
      <c r="L165" s="78"/>
      <c r="M165" s="78"/>
      <c r="N165" s="78"/>
      <c r="O165" s="78"/>
      <c r="P165" s="78"/>
      <c r="Q165" s="78"/>
    </row>
    <row r="166" spans="1:17" ht="24.95" customHeight="1" x14ac:dyDescent="0.2">
      <c r="A166" s="8">
        <v>160</v>
      </c>
      <c r="B166" s="131"/>
      <c r="C166" s="122"/>
      <c r="D166" s="382"/>
      <c r="E166" s="382"/>
      <c r="F166" s="382"/>
      <c r="G166" s="382"/>
      <c r="H166" s="113"/>
      <c r="I166" s="327"/>
      <c r="J166" s="328"/>
      <c r="K166" s="78"/>
      <c r="L166" s="78"/>
      <c r="M166" s="78"/>
      <c r="N166" s="78"/>
      <c r="O166" s="78"/>
      <c r="P166" s="78"/>
      <c r="Q166" s="78"/>
    </row>
    <row r="167" spans="1:17" ht="24.95" customHeight="1" x14ac:dyDescent="0.2">
      <c r="A167" s="8">
        <v>161</v>
      </c>
      <c r="B167" s="131"/>
      <c r="C167" s="122"/>
      <c r="D167" s="382"/>
      <c r="E167" s="382"/>
      <c r="F167" s="382"/>
      <c r="G167" s="382"/>
      <c r="H167" s="113"/>
      <c r="I167" s="327"/>
      <c r="J167" s="328"/>
      <c r="K167" s="78"/>
      <c r="L167" s="78"/>
      <c r="M167" s="78"/>
      <c r="N167" s="78"/>
      <c r="O167" s="78"/>
      <c r="P167" s="78"/>
      <c r="Q167" s="78"/>
    </row>
    <row r="168" spans="1:17" ht="24.95" customHeight="1" x14ac:dyDescent="0.2">
      <c r="A168" s="8">
        <v>162</v>
      </c>
      <c r="B168" s="131"/>
      <c r="C168" s="122"/>
      <c r="D168" s="382"/>
      <c r="E168" s="382"/>
      <c r="F168" s="382"/>
      <c r="G168" s="382"/>
      <c r="H168" s="113"/>
      <c r="I168" s="327"/>
      <c r="J168" s="328"/>
      <c r="K168" s="78"/>
      <c r="L168" s="78"/>
      <c r="M168" s="78"/>
      <c r="N168" s="78"/>
      <c r="O168" s="78"/>
      <c r="P168" s="78"/>
      <c r="Q168" s="78"/>
    </row>
    <row r="169" spans="1:17" ht="24.95" customHeight="1" x14ac:dyDescent="0.2">
      <c r="A169" s="8">
        <v>163</v>
      </c>
      <c r="B169" s="131"/>
      <c r="C169" s="122"/>
      <c r="D169" s="382"/>
      <c r="E169" s="382"/>
      <c r="F169" s="382"/>
      <c r="G169" s="382"/>
      <c r="H169" s="113"/>
      <c r="I169" s="327"/>
      <c r="J169" s="328"/>
      <c r="K169" s="78"/>
      <c r="L169" s="78"/>
      <c r="M169" s="78"/>
      <c r="N169" s="78"/>
      <c r="O169" s="78"/>
      <c r="P169" s="78"/>
      <c r="Q169" s="78"/>
    </row>
    <row r="170" spans="1:17" ht="24.95" customHeight="1" x14ac:dyDescent="0.2">
      <c r="A170" s="8">
        <v>164</v>
      </c>
      <c r="B170" s="131"/>
      <c r="C170" s="122"/>
      <c r="D170" s="382"/>
      <c r="E170" s="382"/>
      <c r="F170" s="382"/>
      <c r="G170" s="382"/>
      <c r="H170" s="113"/>
      <c r="I170" s="327"/>
      <c r="J170" s="328"/>
      <c r="K170" s="78"/>
      <c r="L170" s="78"/>
      <c r="M170" s="78"/>
      <c r="N170" s="78"/>
      <c r="O170" s="78"/>
      <c r="P170" s="78"/>
      <c r="Q170" s="78"/>
    </row>
    <row r="171" spans="1:17" ht="24.95" customHeight="1" x14ac:dyDescent="0.2">
      <c r="A171" s="8">
        <v>165</v>
      </c>
      <c r="B171" s="131"/>
      <c r="C171" s="122"/>
      <c r="D171" s="382"/>
      <c r="E171" s="382"/>
      <c r="F171" s="382"/>
      <c r="G171" s="382"/>
      <c r="H171" s="113"/>
      <c r="I171" s="327"/>
      <c r="J171" s="328"/>
      <c r="K171" s="78"/>
      <c r="L171" s="78"/>
      <c r="M171" s="78"/>
      <c r="N171" s="78"/>
      <c r="O171" s="78"/>
      <c r="P171" s="78"/>
      <c r="Q171" s="78"/>
    </row>
    <row r="172" spans="1:17" ht="24.95" customHeight="1" x14ac:dyDescent="0.2">
      <c r="A172" s="8">
        <v>166</v>
      </c>
      <c r="B172" s="131"/>
      <c r="C172" s="122"/>
      <c r="D172" s="382"/>
      <c r="E172" s="382"/>
      <c r="F172" s="382"/>
      <c r="G172" s="382"/>
      <c r="H172" s="113"/>
      <c r="I172" s="327"/>
      <c r="J172" s="328"/>
      <c r="K172" s="78"/>
      <c r="L172" s="78"/>
      <c r="M172" s="78"/>
      <c r="N172" s="78"/>
      <c r="O172" s="78"/>
      <c r="P172" s="78"/>
      <c r="Q172" s="78"/>
    </row>
    <row r="173" spans="1:17" ht="24.95" customHeight="1" x14ac:dyDescent="0.2">
      <c r="A173" s="8">
        <v>167</v>
      </c>
      <c r="B173" s="131"/>
      <c r="C173" s="122"/>
      <c r="D173" s="382"/>
      <c r="E173" s="382"/>
      <c r="F173" s="382"/>
      <c r="G173" s="382"/>
      <c r="H173" s="113"/>
      <c r="I173" s="327"/>
      <c r="J173" s="328"/>
      <c r="K173" s="78"/>
      <c r="L173" s="78"/>
      <c r="M173" s="78"/>
      <c r="N173" s="78"/>
      <c r="O173" s="78"/>
      <c r="P173" s="78"/>
      <c r="Q173" s="78"/>
    </row>
    <row r="174" spans="1:17" ht="24.95" customHeight="1" x14ac:dyDescent="0.2">
      <c r="A174" s="8">
        <v>168</v>
      </c>
      <c r="B174" s="131"/>
      <c r="C174" s="122"/>
      <c r="D174" s="382"/>
      <c r="E174" s="382"/>
      <c r="F174" s="382"/>
      <c r="G174" s="382"/>
      <c r="H174" s="113"/>
      <c r="I174" s="327"/>
      <c r="J174" s="328"/>
      <c r="K174" s="78"/>
      <c r="L174" s="78"/>
      <c r="M174" s="78"/>
      <c r="N174" s="78"/>
      <c r="O174" s="78"/>
      <c r="P174" s="78"/>
      <c r="Q174" s="78"/>
    </row>
    <row r="175" spans="1:17" ht="24.95" customHeight="1" x14ac:dyDescent="0.2">
      <c r="A175" s="8">
        <v>169</v>
      </c>
      <c r="B175" s="131"/>
      <c r="C175" s="122"/>
      <c r="D175" s="382"/>
      <c r="E175" s="382"/>
      <c r="F175" s="382"/>
      <c r="G175" s="382"/>
      <c r="H175" s="113"/>
      <c r="I175" s="327"/>
      <c r="J175" s="328"/>
      <c r="K175" s="78"/>
      <c r="L175" s="78"/>
      <c r="M175" s="78"/>
      <c r="N175" s="78"/>
      <c r="O175" s="78"/>
      <c r="P175" s="78"/>
      <c r="Q175" s="78"/>
    </row>
    <row r="176" spans="1:17" ht="24.95" customHeight="1" x14ac:dyDescent="0.2">
      <c r="A176" s="8">
        <v>170</v>
      </c>
      <c r="B176" s="131"/>
      <c r="C176" s="122"/>
      <c r="D176" s="382"/>
      <c r="E176" s="382"/>
      <c r="F176" s="382"/>
      <c r="G176" s="382"/>
      <c r="H176" s="113"/>
      <c r="I176" s="327"/>
      <c r="J176" s="328"/>
      <c r="K176" s="78"/>
      <c r="L176" s="78"/>
      <c r="M176" s="78"/>
      <c r="N176" s="78"/>
      <c r="O176" s="78"/>
      <c r="P176" s="78"/>
      <c r="Q176" s="78"/>
    </row>
    <row r="177" spans="1:17" ht="24.95" customHeight="1" x14ac:dyDescent="0.2">
      <c r="A177" s="8">
        <v>171</v>
      </c>
      <c r="B177" s="131"/>
      <c r="C177" s="122"/>
      <c r="D177" s="382"/>
      <c r="E177" s="382"/>
      <c r="F177" s="382"/>
      <c r="G177" s="382"/>
      <c r="H177" s="113"/>
      <c r="I177" s="327"/>
      <c r="J177" s="328"/>
      <c r="K177" s="78"/>
      <c r="L177" s="78"/>
      <c r="M177" s="78"/>
      <c r="N177" s="78"/>
      <c r="O177" s="78"/>
      <c r="P177" s="78"/>
      <c r="Q177" s="78"/>
    </row>
    <row r="178" spans="1:17" ht="24.95" customHeight="1" x14ac:dyDescent="0.2">
      <c r="A178" s="8">
        <v>172</v>
      </c>
      <c r="B178" s="131"/>
      <c r="C178" s="122"/>
      <c r="D178" s="382"/>
      <c r="E178" s="382"/>
      <c r="F178" s="382"/>
      <c r="G178" s="382"/>
      <c r="H178" s="113"/>
      <c r="I178" s="327"/>
      <c r="J178" s="328"/>
      <c r="K178" s="78"/>
      <c r="L178" s="78"/>
      <c r="M178" s="78"/>
      <c r="N178" s="78"/>
      <c r="O178" s="78"/>
      <c r="P178" s="78"/>
      <c r="Q178" s="78"/>
    </row>
    <row r="179" spans="1:17" ht="24.95" customHeight="1" x14ac:dyDescent="0.2">
      <c r="A179" s="8">
        <v>173</v>
      </c>
      <c r="B179" s="131"/>
      <c r="C179" s="122"/>
      <c r="D179" s="382"/>
      <c r="E179" s="382"/>
      <c r="F179" s="382"/>
      <c r="G179" s="382"/>
      <c r="H179" s="113"/>
      <c r="I179" s="327"/>
      <c r="J179" s="328"/>
      <c r="K179" s="78"/>
      <c r="L179" s="78"/>
      <c r="M179" s="78"/>
      <c r="N179" s="78"/>
      <c r="O179" s="78"/>
      <c r="P179" s="78"/>
      <c r="Q179" s="78"/>
    </row>
    <row r="180" spans="1:17" ht="24.95" customHeight="1" x14ac:dyDescent="0.2">
      <c r="A180" s="8">
        <v>174</v>
      </c>
      <c r="B180" s="131"/>
      <c r="C180" s="122"/>
      <c r="D180" s="382"/>
      <c r="E180" s="382"/>
      <c r="F180" s="382"/>
      <c r="G180" s="382"/>
      <c r="H180" s="113"/>
      <c r="I180" s="327"/>
      <c r="J180" s="328"/>
      <c r="K180" s="78"/>
      <c r="L180" s="78"/>
      <c r="M180" s="78"/>
      <c r="N180" s="78"/>
      <c r="O180" s="78"/>
      <c r="P180" s="78"/>
      <c r="Q180" s="78"/>
    </row>
    <row r="181" spans="1:17" ht="24.95" customHeight="1" x14ac:dyDescent="0.2">
      <c r="A181" s="8">
        <v>175</v>
      </c>
      <c r="B181" s="131"/>
      <c r="C181" s="122"/>
      <c r="D181" s="382"/>
      <c r="E181" s="382"/>
      <c r="F181" s="382"/>
      <c r="G181" s="382"/>
      <c r="H181" s="113"/>
      <c r="I181" s="327"/>
      <c r="J181" s="328"/>
      <c r="K181" s="78"/>
      <c r="L181" s="78"/>
      <c r="M181" s="78"/>
      <c r="N181" s="78"/>
      <c r="O181" s="78"/>
      <c r="P181" s="78"/>
      <c r="Q181" s="78"/>
    </row>
    <row r="182" spans="1:17" ht="24.95" customHeight="1" x14ac:dyDescent="0.2">
      <c r="A182" s="8">
        <v>176</v>
      </c>
      <c r="B182" s="131"/>
      <c r="C182" s="122"/>
      <c r="D182" s="382"/>
      <c r="E182" s="382"/>
      <c r="F182" s="382"/>
      <c r="G182" s="382"/>
      <c r="H182" s="113"/>
      <c r="I182" s="327"/>
      <c r="J182" s="328"/>
      <c r="K182" s="78"/>
      <c r="L182" s="78"/>
      <c r="M182" s="78"/>
      <c r="N182" s="78"/>
      <c r="O182" s="78"/>
      <c r="P182" s="78"/>
      <c r="Q182" s="78"/>
    </row>
    <row r="183" spans="1:17" ht="24.95" customHeight="1" x14ac:dyDescent="0.2">
      <c r="A183" s="8">
        <v>177</v>
      </c>
      <c r="B183" s="131"/>
      <c r="C183" s="122"/>
      <c r="D183" s="382"/>
      <c r="E183" s="382"/>
      <c r="F183" s="382"/>
      <c r="G183" s="382"/>
      <c r="H183" s="113"/>
      <c r="I183" s="327"/>
      <c r="J183" s="328"/>
      <c r="K183" s="78"/>
      <c r="L183" s="78"/>
      <c r="M183" s="78"/>
      <c r="N183" s="78"/>
      <c r="O183" s="78"/>
      <c r="P183" s="78"/>
      <c r="Q183" s="78"/>
    </row>
    <row r="184" spans="1:17" ht="24.95" customHeight="1" x14ac:dyDescent="0.2">
      <c r="A184" s="8">
        <v>178</v>
      </c>
      <c r="B184" s="131"/>
      <c r="C184" s="122"/>
      <c r="D184" s="382"/>
      <c r="E184" s="382"/>
      <c r="F184" s="382"/>
      <c r="G184" s="382"/>
      <c r="H184" s="113"/>
      <c r="I184" s="327"/>
      <c r="J184" s="328"/>
      <c r="K184" s="78"/>
      <c r="L184" s="78"/>
      <c r="M184" s="78"/>
      <c r="N184" s="78"/>
      <c r="O184" s="78"/>
      <c r="P184" s="78"/>
      <c r="Q184" s="78"/>
    </row>
    <row r="185" spans="1:17" ht="24.95" customHeight="1" x14ac:dyDescent="0.2">
      <c r="A185" s="8">
        <v>179</v>
      </c>
      <c r="B185" s="131"/>
      <c r="C185" s="122"/>
      <c r="D185" s="382"/>
      <c r="E185" s="382"/>
      <c r="F185" s="382"/>
      <c r="G185" s="382"/>
      <c r="H185" s="113"/>
      <c r="I185" s="327"/>
      <c r="J185" s="328"/>
      <c r="K185" s="78"/>
      <c r="L185" s="78"/>
      <c r="M185" s="78"/>
      <c r="N185" s="78"/>
      <c r="O185" s="78"/>
      <c r="P185" s="78"/>
      <c r="Q185" s="78"/>
    </row>
    <row r="186" spans="1:17" ht="24.95" customHeight="1" x14ac:dyDescent="0.2">
      <c r="A186" s="8">
        <v>180</v>
      </c>
      <c r="B186" s="131"/>
      <c r="C186" s="122"/>
      <c r="D186" s="382"/>
      <c r="E186" s="382"/>
      <c r="F186" s="382"/>
      <c r="G186" s="382"/>
      <c r="H186" s="113"/>
      <c r="I186" s="327"/>
      <c r="J186" s="328"/>
      <c r="K186" s="78"/>
      <c r="L186" s="78"/>
      <c r="M186" s="78"/>
      <c r="N186" s="78"/>
      <c r="O186" s="78"/>
      <c r="P186" s="78"/>
      <c r="Q186" s="78"/>
    </row>
    <row r="187" spans="1:17" ht="24.95" customHeight="1" x14ac:dyDescent="0.2">
      <c r="A187" s="8">
        <v>181</v>
      </c>
      <c r="B187" s="131"/>
      <c r="C187" s="122"/>
      <c r="D187" s="382"/>
      <c r="E187" s="382"/>
      <c r="F187" s="382"/>
      <c r="G187" s="382"/>
      <c r="H187" s="113"/>
      <c r="I187" s="327"/>
      <c r="J187" s="328"/>
      <c r="K187" s="78"/>
      <c r="L187" s="78"/>
      <c r="M187" s="78"/>
      <c r="N187" s="78"/>
      <c r="O187" s="78"/>
      <c r="P187" s="78"/>
      <c r="Q187" s="78"/>
    </row>
    <row r="188" spans="1:17" ht="24.95" customHeight="1" x14ac:dyDescent="0.2">
      <c r="A188" s="8">
        <v>182</v>
      </c>
      <c r="B188" s="131"/>
      <c r="C188" s="122"/>
      <c r="D188" s="382"/>
      <c r="E188" s="382"/>
      <c r="F188" s="382"/>
      <c r="G188" s="382"/>
      <c r="H188" s="113"/>
      <c r="I188" s="327"/>
      <c r="J188" s="328"/>
      <c r="K188" s="78"/>
      <c r="L188" s="78"/>
      <c r="M188" s="78"/>
      <c r="N188" s="78"/>
      <c r="O188" s="78"/>
      <c r="P188" s="78"/>
      <c r="Q188" s="78"/>
    </row>
    <row r="189" spans="1:17" ht="24.95" customHeight="1" x14ac:dyDescent="0.2">
      <c r="A189" s="8">
        <v>183</v>
      </c>
      <c r="B189" s="131"/>
      <c r="C189" s="122"/>
      <c r="D189" s="382"/>
      <c r="E189" s="382"/>
      <c r="F189" s="382"/>
      <c r="G189" s="382"/>
      <c r="H189" s="113"/>
      <c r="I189" s="327"/>
      <c r="J189" s="328"/>
      <c r="K189" s="78"/>
      <c r="L189" s="78"/>
      <c r="M189" s="78"/>
      <c r="N189" s="78"/>
      <c r="O189" s="78"/>
      <c r="P189" s="78"/>
      <c r="Q189" s="78"/>
    </row>
    <row r="190" spans="1:17" ht="24.95" customHeight="1" x14ac:dyDescent="0.2">
      <c r="A190" s="8">
        <v>184</v>
      </c>
      <c r="B190" s="131"/>
      <c r="C190" s="122"/>
      <c r="D190" s="382"/>
      <c r="E190" s="382"/>
      <c r="F190" s="382"/>
      <c r="G190" s="382"/>
      <c r="H190" s="113"/>
      <c r="I190" s="327"/>
      <c r="J190" s="328"/>
      <c r="K190" s="78"/>
      <c r="L190" s="78"/>
      <c r="M190" s="78"/>
      <c r="N190" s="78"/>
      <c r="O190" s="78"/>
      <c r="P190" s="78"/>
      <c r="Q190" s="78"/>
    </row>
    <row r="191" spans="1:17" ht="24.95" customHeight="1" x14ac:dyDescent="0.2">
      <c r="A191" s="8">
        <v>185</v>
      </c>
      <c r="B191" s="131"/>
      <c r="C191" s="122"/>
      <c r="D191" s="382"/>
      <c r="E191" s="382"/>
      <c r="F191" s="382"/>
      <c r="G191" s="382"/>
      <c r="H191" s="113"/>
      <c r="I191" s="327"/>
      <c r="J191" s="328"/>
      <c r="K191" s="78"/>
      <c r="L191" s="78"/>
      <c r="M191" s="78"/>
      <c r="N191" s="78"/>
      <c r="O191" s="78"/>
      <c r="P191" s="78"/>
      <c r="Q191" s="78"/>
    </row>
    <row r="192" spans="1:17" ht="24.95" customHeight="1" x14ac:dyDescent="0.2">
      <c r="A192" s="8">
        <v>186</v>
      </c>
      <c r="B192" s="131"/>
      <c r="C192" s="122"/>
      <c r="D192" s="382"/>
      <c r="E192" s="382"/>
      <c r="F192" s="382"/>
      <c r="G192" s="382"/>
      <c r="H192" s="113"/>
      <c r="I192" s="327"/>
      <c r="J192" s="328"/>
      <c r="K192" s="78"/>
      <c r="L192" s="78"/>
      <c r="M192" s="78"/>
      <c r="N192" s="78"/>
      <c r="O192" s="78"/>
      <c r="P192" s="78"/>
      <c r="Q192" s="78"/>
    </row>
    <row r="193" spans="1:17" ht="24.95" customHeight="1" x14ac:dyDescent="0.2">
      <c r="A193" s="8">
        <v>187</v>
      </c>
      <c r="B193" s="131"/>
      <c r="C193" s="122"/>
      <c r="D193" s="382"/>
      <c r="E193" s="382"/>
      <c r="F193" s="382"/>
      <c r="G193" s="382"/>
      <c r="H193" s="113"/>
      <c r="I193" s="327"/>
      <c r="J193" s="328"/>
      <c r="K193" s="78"/>
      <c r="L193" s="78"/>
      <c r="M193" s="78"/>
      <c r="N193" s="78"/>
      <c r="O193" s="78"/>
      <c r="P193" s="78"/>
      <c r="Q193" s="78"/>
    </row>
    <row r="194" spans="1:17" ht="24.95" customHeight="1" x14ac:dyDescent="0.2">
      <c r="A194" s="8">
        <v>188</v>
      </c>
      <c r="B194" s="131"/>
      <c r="C194" s="122"/>
      <c r="D194" s="382"/>
      <c r="E194" s="382"/>
      <c r="F194" s="382"/>
      <c r="G194" s="382"/>
      <c r="H194" s="113"/>
      <c r="I194" s="327"/>
      <c r="J194" s="328"/>
      <c r="K194" s="78"/>
      <c r="L194" s="78"/>
      <c r="M194" s="78"/>
      <c r="N194" s="78"/>
      <c r="O194" s="78"/>
      <c r="P194" s="78"/>
      <c r="Q194" s="78"/>
    </row>
    <row r="195" spans="1:17" ht="24.95" customHeight="1" x14ac:dyDescent="0.2">
      <c r="A195" s="8">
        <v>189</v>
      </c>
      <c r="B195" s="131"/>
      <c r="C195" s="122"/>
      <c r="D195" s="382"/>
      <c r="E195" s="382"/>
      <c r="F195" s="382"/>
      <c r="G195" s="382"/>
      <c r="H195" s="113"/>
      <c r="I195" s="327"/>
      <c r="J195" s="328"/>
      <c r="K195" s="78"/>
      <c r="L195" s="78"/>
      <c r="M195" s="78"/>
      <c r="N195" s="78"/>
      <c r="O195" s="78"/>
      <c r="P195" s="78"/>
      <c r="Q195" s="78"/>
    </row>
    <row r="196" spans="1:17" ht="24.95" customHeight="1" x14ac:dyDescent="0.2">
      <c r="A196" s="8">
        <v>190</v>
      </c>
      <c r="B196" s="131"/>
      <c r="C196" s="122"/>
      <c r="D196" s="382"/>
      <c r="E196" s="382"/>
      <c r="F196" s="382"/>
      <c r="G196" s="382"/>
      <c r="H196" s="113"/>
      <c r="I196" s="327"/>
      <c r="J196" s="328"/>
      <c r="K196" s="78"/>
      <c r="L196" s="78"/>
      <c r="M196" s="78"/>
      <c r="N196" s="78"/>
      <c r="O196" s="78"/>
      <c r="P196" s="78"/>
      <c r="Q196" s="78"/>
    </row>
    <row r="197" spans="1:17" ht="24.95" customHeight="1" x14ac:dyDescent="0.2">
      <c r="A197" s="8">
        <v>191</v>
      </c>
      <c r="B197" s="131"/>
      <c r="C197" s="122"/>
      <c r="D197" s="382"/>
      <c r="E197" s="382"/>
      <c r="F197" s="382"/>
      <c r="G197" s="382"/>
      <c r="H197" s="113"/>
      <c r="I197" s="327"/>
      <c r="J197" s="328"/>
      <c r="K197" s="78"/>
      <c r="L197" s="78"/>
      <c r="M197" s="78"/>
      <c r="N197" s="78"/>
      <c r="O197" s="78"/>
      <c r="P197" s="78"/>
      <c r="Q197" s="78"/>
    </row>
    <row r="198" spans="1:17" ht="24.95" customHeight="1" x14ac:dyDescent="0.2">
      <c r="A198" s="8">
        <v>192</v>
      </c>
      <c r="B198" s="131"/>
      <c r="C198" s="122"/>
      <c r="D198" s="382"/>
      <c r="E198" s="382"/>
      <c r="F198" s="382"/>
      <c r="G198" s="382"/>
      <c r="H198" s="113"/>
      <c r="I198" s="327"/>
      <c r="J198" s="328"/>
      <c r="K198" s="78"/>
      <c r="L198" s="78"/>
      <c r="M198" s="78"/>
      <c r="N198" s="78"/>
      <c r="O198" s="78"/>
      <c r="P198" s="78"/>
      <c r="Q198" s="78"/>
    </row>
    <row r="199" spans="1:17" ht="24.95" customHeight="1" x14ac:dyDescent="0.2">
      <c r="A199" s="8">
        <v>193</v>
      </c>
      <c r="B199" s="131"/>
      <c r="C199" s="122"/>
      <c r="D199" s="382"/>
      <c r="E199" s="382"/>
      <c r="F199" s="382"/>
      <c r="G199" s="382"/>
      <c r="H199" s="113"/>
      <c r="I199" s="327"/>
      <c r="J199" s="328"/>
      <c r="K199" s="78"/>
      <c r="L199" s="78"/>
      <c r="M199" s="78"/>
      <c r="N199" s="78"/>
      <c r="O199" s="78"/>
      <c r="P199" s="78"/>
      <c r="Q199" s="78"/>
    </row>
    <row r="200" spans="1:17" ht="24.95" customHeight="1" x14ac:dyDescent="0.2">
      <c r="A200" s="8">
        <v>194</v>
      </c>
      <c r="B200" s="131"/>
      <c r="C200" s="122"/>
      <c r="D200" s="382"/>
      <c r="E200" s="382"/>
      <c r="F200" s="382"/>
      <c r="G200" s="382"/>
      <c r="H200" s="113"/>
      <c r="I200" s="327"/>
      <c r="J200" s="328"/>
      <c r="K200" s="78"/>
      <c r="L200" s="78"/>
      <c r="M200" s="78"/>
      <c r="N200" s="78"/>
      <c r="O200" s="78"/>
      <c r="P200" s="78"/>
      <c r="Q200" s="78"/>
    </row>
    <row r="201" spans="1:17" ht="24.95" customHeight="1" x14ac:dyDescent="0.2">
      <c r="A201" s="8">
        <v>195</v>
      </c>
      <c r="B201" s="131"/>
      <c r="C201" s="122"/>
      <c r="D201" s="382"/>
      <c r="E201" s="382"/>
      <c r="F201" s="382"/>
      <c r="G201" s="382"/>
      <c r="H201" s="113"/>
      <c r="I201" s="327"/>
      <c r="J201" s="328"/>
      <c r="K201" s="78"/>
      <c r="L201" s="78"/>
      <c r="M201" s="78"/>
      <c r="N201" s="78"/>
      <c r="O201" s="78"/>
      <c r="P201" s="78"/>
      <c r="Q201" s="78"/>
    </row>
    <row r="202" spans="1:17" ht="24.95" customHeight="1" x14ac:dyDescent="0.2">
      <c r="A202" s="8">
        <v>196</v>
      </c>
      <c r="B202" s="131"/>
      <c r="C202" s="122"/>
      <c r="D202" s="382"/>
      <c r="E202" s="382"/>
      <c r="F202" s="382"/>
      <c r="G202" s="382"/>
      <c r="H202" s="113"/>
      <c r="I202" s="327"/>
      <c r="J202" s="328"/>
      <c r="K202" s="78"/>
      <c r="L202" s="78"/>
      <c r="M202" s="78"/>
      <c r="N202" s="78"/>
      <c r="O202" s="78"/>
      <c r="P202" s="78"/>
      <c r="Q202" s="78"/>
    </row>
    <row r="203" spans="1:17" ht="24.95" customHeight="1" x14ac:dyDescent="0.2">
      <c r="A203" s="8">
        <v>197</v>
      </c>
      <c r="B203" s="131"/>
      <c r="C203" s="122"/>
      <c r="D203" s="382"/>
      <c r="E203" s="382"/>
      <c r="F203" s="382"/>
      <c r="G203" s="382"/>
      <c r="H203" s="113"/>
      <c r="I203" s="327"/>
      <c r="J203" s="328"/>
      <c r="K203" s="78"/>
      <c r="L203" s="78"/>
      <c r="M203" s="78"/>
      <c r="N203" s="78"/>
      <c r="O203" s="78"/>
      <c r="P203" s="78"/>
      <c r="Q203" s="78"/>
    </row>
    <row r="204" spans="1:17" ht="24.95" customHeight="1" x14ac:dyDescent="0.2">
      <c r="A204" s="8">
        <v>198</v>
      </c>
      <c r="B204" s="131"/>
      <c r="C204" s="122"/>
      <c r="D204" s="382"/>
      <c r="E204" s="382"/>
      <c r="F204" s="382"/>
      <c r="G204" s="382"/>
      <c r="H204" s="113"/>
      <c r="I204" s="327"/>
      <c r="J204" s="328"/>
      <c r="K204" s="78"/>
      <c r="L204" s="78"/>
      <c r="M204" s="78"/>
      <c r="N204" s="78"/>
      <c r="O204" s="78"/>
      <c r="P204" s="78"/>
      <c r="Q204" s="78"/>
    </row>
    <row r="205" spans="1:17" ht="24.95" customHeight="1" x14ac:dyDescent="0.2">
      <c r="A205" s="8">
        <v>199</v>
      </c>
      <c r="B205" s="131"/>
      <c r="C205" s="122"/>
      <c r="D205" s="382"/>
      <c r="E205" s="382"/>
      <c r="F205" s="382"/>
      <c r="G205" s="382"/>
      <c r="H205" s="113"/>
      <c r="I205" s="327"/>
      <c r="J205" s="328"/>
      <c r="K205" s="78"/>
      <c r="L205" s="78"/>
      <c r="M205" s="78"/>
      <c r="N205" s="78"/>
      <c r="O205" s="78"/>
      <c r="P205" s="78"/>
      <c r="Q205" s="78"/>
    </row>
    <row r="206" spans="1:17" ht="24.95" customHeight="1" thickBot="1" x14ac:dyDescent="0.25">
      <c r="A206" s="9">
        <v>200</v>
      </c>
      <c r="B206" s="132"/>
      <c r="C206" s="118"/>
      <c r="D206" s="383"/>
      <c r="E206" s="383"/>
      <c r="F206" s="383"/>
      <c r="G206" s="383"/>
      <c r="H206" s="114"/>
      <c r="I206" s="345"/>
      <c r="J206" s="346"/>
      <c r="K206" s="78"/>
      <c r="L206" s="78"/>
      <c r="M206" s="78"/>
      <c r="N206" s="78"/>
      <c r="O206" s="78"/>
      <c r="P206" s="78"/>
      <c r="Q206" s="78"/>
    </row>
  </sheetData>
  <sheetProtection sheet="1" objects="1" scenarios="1"/>
  <mergeCells count="612">
    <mergeCell ref="D206:E206"/>
    <mergeCell ref="F206:G206"/>
    <mergeCell ref="I206:J206"/>
    <mergeCell ref="D204:E204"/>
    <mergeCell ref="F204:G204"/>
    <mergeCell ref="I204:J204"/>
    <mergeCell ref="D205:E205"/>
    <mergeCell ref="F205:G205"/>
    <mergeCell ref="I205:J205"/>
    <mergeCell ref="D202:E202"/>
    <mergeCell ref="F202:G202"/>
    <mergeCell ref="I202:J202"/>
    <mergeCell ref="D203:E203"/>
    <mergeCell ref="F203:G203"/>
    <mergeCell ref="I203:J203"/>
    <mergeCell ref="D200:E200"/>
    <mergeCell ref="F200:G200"/>
    <mergeCell ref="I200:J200"/>
    <mergeCell ref="D201:E201"/>
    <mergeCell ref="F201:G201"/>
    <mergeCell ref="I201:J201"/>
    <mergeCell ref="D198:E198"/>
    <mergeCell ref="F198:G198"/>
    <mergeCell ref="I198:J198"/>
    <mergeCell ref="D199:E199"/>
    <mergeCell ref="F199:G199"/>
    <mergeCell ref="I199:J199"/>
    <mergeCell ref="D196:E196"/>
    <mergeCell ref="F196:G196"/>
    <mergeCell ref="I196:J196"/>
    <mergeCell ref="D197:E197"/>
    <mergeCell ref="F197:G197"/>
    <mergeCell ref="I197:J197"/>
    <mergeCell ref="D194:E194"/>
    <mergeCell ref="F194:G194"/>
    <mergeCell ref="I194:J194"/>
    <mergeCell ref="D195:E195"/>
    <mergeCell ref="F195:G195"/>
    <mergeCell ref="I195:J195"/>
    <mergeCell ref="D192:E192"/>
    <mergeCell ref="F192:G192"/>
    <mergeCell ref="I192:J192"/>
    <mergeCell ref="D193:E193"/>
    <mergeCell ref="F193:G193"/>
    <mergeCell ref="I193:J193"/>
    <mergeCell ref="D190:E190"/>
    <mergeCell ref="F190:G190"/>
    <mergeCell ref="I190:J190"/>
    <mergeCell ref="D191:E191"/>
    <mergeCell ref="F191:G191"/>
    <mergeCell ref="I191:J191"/>
    <mergeCell ref="D188:E188"/>
    <mergeCell ref="F188:G188"/>
    <mergeCell ref="I188:J188"/>
    <mergeCell ref="D189:E189"/>
    <mergeCell ref="F189:G189"/>
    <mergeCell ref="I189:J189"/>
    <mergeCell ref="D186:E186"/>
    <mergeCell ref="F186:G186"/>
    <mergeCell ref="I186:J186"/>
    <mergeCell ref="D187:E187"/>
    <mergeCell ref="F187:G187"/>
    <mergeCell ref="I187:J187"/>
    <mergeCell ref="D184:E184"/>
    <mergeCell ref="F184:G184"/>
    <mergeCell ref="I184:J184"/>
    <mergeCell ref="D185:E185"/>
    <mergeCell ref="F185:G185"/>
    <mergeCell ref="I185:J185"/>
    <mergeCell ref="D182:E182"/>
    <mergeCell ref="F182:G182"/>
    <mergeCell ref="I182:J182"/>
    <mergeCell ref="D183:E183"/>
    <mergeCell ref="F183:G183"/>
    <mergeCell ref="I183:J183"/>
    <mergeCell ref="D180:E180"/>
    <mergeCell ref="F180:G180"/>
    <mergeCell ref="I180:J180"/>
    <mergeCell ref="D181:E181"/>
    <mergeCell ref="F181:G181"/>
    <mergeCell ref="I181:J181"/>
    <mergeCell ref="D178:E178"/>
    <mergeCell ref="F178:G178"/>
    <mergeCell ref="I178:J178"/>
    <mergeCell ref="D179:E179"/>
    <mergeCell ref="F179:G179"/>
    <mergeCell ref="I179:J179"/>
    <mergeCell ref="D176:E176"/>
    <mergeCell ref="F176:G176"/>
    <mergeCell ref="I176:J176"/>
    <mergeCell ref="D177:E177"/>
    <mergeCell ref="F177:G177"/>
    <mergeCell ref="I177:J177"/>
    <mergeCell ref="D174:E174"/>
    <mergeCell ref="F174:G174"/>
    <mergeCell ref="I174:J174"/>
    <mergeCell ref="D175:E175"/>
    <mergeCell ref="F175:G175"/>
    <mergeCell ref="I175:J175"/>
    <mergeCell ref="D172:E172"/>
    <mergeCell ref="F172:G172"/>
    <mergeCell ref="I172:J172"/>
    <mergeCell ref="D173:E173"/>
    <mergeCell ref="F173:G173"/>
    <mergeCell ref="I173:J173"/>
    <mergeCell ref="D170:E170"/>
    <mergeCell ref="F170:G170"/>
    <mergeCell ref="I170:J170"/>
    <mergeCell ref="D171:E171"/>
    <mergeCell ref="F171:G171"/>
    <mergeCell ref="I171:J171"/>
    <mergeCell ref="D168:E168"/>
    <mergeCell ref="F168:G168"/>
    <mergeCell ref="I168:J168"/>
    <mergeCell ref="D169:E169"/>
    <mergeCell ref="F169:G169"/>
    <mergeCell ref="I169:J169"/>
    <mergeCell ref="D166:E166"/>
    <mergeCell ref="F166:G166"/>
    <mergeCell ref="I166:J166"/>
    <mergeCell ref="D167:E167"/>
    <mergeCell ref="F167:G167"/>
    <mergeCell ref="I167:J167"/>
    <mergeCell ref="D164:E164"/>
    <mergeCell ref="F164:G164"/>
    <mergeCell ref="I164:J164"/>
    <mergeCell ref="D165:E165"/>
    <mergeCell ref="F165:G165"/>
    <mergeCell ref="I165:J165"/>
    <mergeCell ref="D162:E162"/>
    <mergeCell ref="F162:G162"/>
    <mergeCell ref="I162:J162"/>
    <mergeCell ref="D163:E163"/>
    <mergeCell ref="F163:G163"/>
    <mergeCell ref="I163:J163"/>
    <mergeCell ref="D160:E160"/>
    <mergeCell ref="F160:G160"/>
    <mergeCell ref="I160:J160"/>
    <mergeCell ref="D161:E161"/>
    <mergeCell ref="F161:G161"/>
    <mergeCell ref="I161:J161"/>
    <mergeCell ref="D158:E158"/>
    <mergeCell ref="F158:G158"/>
    <mergeCell ref="I158:J158"/>
    <mergeCell ref="D159:E159"/>
    <mergeCell ref="F159:G159"/>
    <mergeCell ref="I159:J159"/>
    <mergeCell ref="D156:E156"/>
    <mergeCell ref="F156:G156"/>
    <mergeCell ref="I156:J156"/>
    <mergeCell ref="D157:E157"/>
    <mergeCell ref="F157:G157"/>
    <mergeCell ref="I157:J157"/>
    <mergeCell ref="D154:E154"/>
    <mergeCell ref="F154:G154"/>
    <mergeCell ref="I154:J154"/>
    <mergeCell ref="D155:E155"/>
    <mergeCell ref="F155:G155"/>
    <mergeCell ref="I155:J155"/>
    <mergeCell ref="D152:E152"/>
    <mergeCell ref="F152:G152"/>
    <mergeCell ref="I152:J152"/>
    <mergeCell ref="D153:E153"/>
    <mergeCell ref="F153:G153"/>
    <mergeCell ref="I153:J153"/>
    <mergeCell ref="D150:E150"/>
    <mergeCell ref="F150:G150"/>
    <mergeCell ref="I150:J150"/>
    <mergeCell ref="D151:E151"/>
    <mergeCell ref="F151:G151"/>
    <mergeCell ref="I151:J151"/>
    <mergeCell ref="D148:E148"/>
    <mergeCell ref="F148:G148"/>
    <mergeCell ref="I148:J148"/>
    <mergeCell ref="D149:E149"/>
    <mergeCell ref="F149:G149"/>
    <mergeCell ref="I149:J149"/>
    <mergeCell ref="D146:E146"/>
    <mergeCell ref="F146:G146"/>
    <mergeCell ref="I146:J146"/>
    <mergeCell ref="D147:E147"/>
    <mergeCell ref="F147:G147"/>
    <mergeCell ref="I147:J147"/>
    <mergeCell ref="D144:E144"/>
    <mergeCell ref="F144:G144"/>
    <mergeCell ref="I144:J144"/>
    <mergeCell ref="D145:E145"/>
    <mergeCell ref="F145:G145"/>
    <mergeCell ref="I145:J145"/>
    <mergeCell ref="D142:E142"/>
    <mergeCell ref="F142:G142"/>
    <mergeCell ref="I142:J142"/>
    <mergeCell ref="D143:E143"/>
    <mergeCell ref="F143:G143"/>
    <mergeCell ref="I143:J143"/>
    <mergeCell ref="D140:E140"/>
    <mergeCell ref="F140:G140"/>
    <mergeCell ref="I140:J140"/>
    <mergeCell ref="D141:E141"/>
    <mergeCell ref="F141:G141"/>
    <mergeCell ref="I141:J141"/>
    <mergeCell ref="D138:E138"/>
    <mergeCell ref="F138:G138"/>
    <mergeCell ref="I138:J138"/>
    <mergeCell ref="D139:E139"/>
    <mergeCell ref="F139:G139"/>
    <mergeCell ref="I139:J139"/>
    <mergeCell ref="D136:E136"/>
    <mergeCell ref="F136:G136"/>
    <mergeCell ref="I136:J136"/>
    <mergeCell ref="D137:E137"/>
    <mergeCell ref="F137:G137"/>
    <mergeCell ref="I137:J137"/>
    <mergeCell ref="D134:E134"/>
    <mergeCell ref="F134:G134"/>
    <mergeCell ref="I134:J134"/>
    <mergeCell ref="D135:E135"/>
    <mergeCell ref="F135:G135"/>
    <mergeCell ref="I135:J135"/>
    <mergeCell ref="D132:E132"/>
    <mergeCell ref="F132:G132"/>
    <mergeCell ref="I132:J132"/>
    <mergeCell ref="D133:E133"/>
    <mergeCell ref="F133:G133"/>
    <mergeCell ref="I133:J133"/>
    <mergeCell ref="D130:E130"/>
    <mergeCell ref="F130:G130"/>
    <mergeCell ref="I130:J130"/>
    <mergeCell ref="D131:E131"/>
    <mergeCell ref="F131:G131"/>
    <mergeCell ref="I131:J131"/>
    <mergeCell ref="D128:E128"/>
    <mergeCell ref="F128:G128"/>
    <mergeCell ref="I128:J128"/>
    <mergeCell ref="D129:E129"/>
    <mergeCell ref="F129:G129"/>
    <mergeCell ref="I129:J129"/>
    <mergeCell ref="D126:E126"/>
    <mergeCell ref="F126:G126"/>
    <mergeCell ref="I126:J126"/>
    <mergeCell ref="D127:E127"/>
    <mergeCell ref="F127:G127"/>
    <mergeCell ref="I127:J127"/>
    <mergeCell ref="D124:E124"/>
    <mergeCell ref="F124:G124"/>
    <mergeCell ref="I124:J124"/>
    <mergeCell ref="D125:E125"/>
    <mergeCell ref="F125:G125"/>
    <mergeCell ref="I125:J125"/>
    <mergeCell ref="D122:E122"/>
    <mergeCell ref="F122:G122"/>
    <mergeCell ref="I122:J122"/>
    <mergeCell ref="D123:E123"/>
    <mergeCell ref="F123:G123"/>
    <mergeCell ref="I123:J123"/>
    <mergeCell ref="D120:E120"/>
    <mergeCell ref="F120:G120"/>
    <mergeCell ref="I120:J120"/>
    <mergeCell ref="D121:E121"/>
    <mergeCell ref="F121:G121"/>
    <mergeCell ref="I121:J121"/>
    <mergeCell ref="D118:E118"/>
    <mergeCell ref="F118:G118"/>
    <mergeCell ref="I118:J118"/>
    <mergeCell ref="D119:E119"/>
    <mergeCell ref="F119:G119"/>
    <mergeCell ref="I119:J119"/>
    <mergeCell ref="D116:E116"/>
    <mergeCell ref="F116:G116"/>
    <mergeCell ref="I116:J116"/>
    <mergeCell ref="D117:E117"/>
    <mergeCell ref="F117:G117"/>
    <mergeCell ref="I117:J117"/>
    <mergeCell ref="D114:E114"/>
    <mergeCell ref="F114:G114"/>
    <mergeCell ref="I114:J114"/>
    <mergeCell ref="D115:E115"/>
    <mergeCell ref="F115:G115"/>
    <mergeCell ref="I115:J115"/>
    <mergeCell ref="D112:E112"/>
    <mergeCell ref="F112:G112"/>
    <mergeCell ref="I112:J112"/>
    <mergeCell ref="D113:E113"/>
    <mergeCell ref="F113:G113"/>
    <mergeCell ref="I113:J113"/>
    <mergeCell ref="D110:E110"/>
    <mergeCell ref="F110:G110"/>
    <mergeCell ref="I110:J110"/>
    <mergeCell ref="D111:E111"/>
    <mergeCell ref="F111:G111"/>
    <mergeCell ref="I111:J111"/>
    <mergeCell ref="D108:E108"/>
    <mergeCell ref="F108:G108"/>
    <mergeCell ref="I108:J108"/>
    <mergeCell ref="D109:E109"/>
    <mergeCell ref="F109:G109"/>
    <mergeCell ref="I109:J109"/>
    <mergeCell ref="D106:E106"/>
    <mergeCell ref="F106:G106"/>
    <mergeCell ref="I106:J106"/>
    <mergeCell ref="D107:E107"/>
    <mergeCell ref="F107:G107"/>
    <mergeCell ref="I107:J107"/>
    <mergeCell ref="D104:E104"/>
    <mergeCell ref="F104:G104"/>
    <mergeCell ref="I104:J104"/>
    <mergeCell ref="D105:E105"/>
    <mergeCell ref="F105:G105"/>
    <mergeCell ref="I105:J105"/>
    <mergeCell ref="D102:E102"/>
    <mergeCell ref="F102:G102"/>
    <mergeCell ref="I102:J102"/>
    <mergeCell ref="D103:E103"/>
    <mergeCell ref="F103:G103"/>
    <mergeCell ref="I103:J103"/>
    <mergeCell ref="D100:E100"/>
    <mergeCell ref="F100:G100"/>
    <mergeCell ref="I100:J100"/>
    <mergeCell ref="D101:E101"/>
    <mergeCell ref="F101:G101"/>
    <mergeCell ref="I101:J101"/>
    <mergeCell ref="D98:E98"/>
    <mergeCell ref="F98:G98"/>
    <mergeCell ref="I98:J98"/>
    <mergeCell ref="D99:E99"/>
    <mergeCell ref="F99:G99"/>
    <mergeCell ref="I99:J99"/>
    <mergeCell ref="D96:E96"/>
    <mergeCell ref="F96:G96"/>
    <mergeCell ref="I96:J96"/>
    <mergeCell ref="D97:E97"/>
    <mergeCell ref="F97:G97"/>
    <mergeCell ref="I97:J97"/>
    <mergeCell ref="D94:E94"/>
    <mergeCell ref="F94:G94"/>
    <mergeCell ref="I94:J94"/>
    <mergeCell ref="D95:E95"/>
    <mergeCell ref="F95:G95"/>
    <mergeCell ref="I95:J95"/>
    <mergeCell ref="D92:E92"/>
    <mergeCell ref="F92:G92"/>
    <mergeCell ref="I92:J92"/>
    <mergeCell ref="D93:E93"/>
    <mergeCell ref="F93:G93"/>
    <mergeCell ref="I93:J93"/>
    <mergeCell ref="D90:E90"/>
    <mergeCell ref="F90:G90"/>
    <mergeCell ref="I90:J90"/>
    <mergeCell ref="D91:E91"/>
    <mergeCell ref="F91:G91"/>
    <mergeCell ref="I91:J91"/>
    <mergeCell ref="D88:E88"/>
    <mergeCell ref="F88:G88"/>
    <mergeCell ref="I88:J88"/>
    <mergeCell ref="D89:E89"/>
    <mergeCell ref="F89:G89"/>
    <mergeCell ref="I89:J89"/>
    <mergeCell ref="D86:E86"/>
    <mergeCell ref="F86:G86"/>
    <mergeCell ref="I86:J86"/>
    <mergeCell ref="D87:E87"/>
    <mergeCell ref="F87:G87"/>
    <mergeCell ref="I87:J87"/>
    <mergeCell ref="D84:E84"/>
    <mergeCell ref="F84:G84"/>
    <mergeCell ref="I84:J84"/>
    <mergeCell ref="D85:E85"/>
    <mergeCell ref="F85:G85"/>
    <mergeCell ref="I85:J85"/>
    <mergeCell ref="D82:E82"/>
    <mergeCell ref="F82:G82"/>
    <mergeCell ref="I82:J82"/>
    <mergeCell ref="D83:E83"/>
    <mergeCell ref="F83:G83"/>
    <mergeCell ref="I83:J83"/>
    <mergeCell ref="D80:E80"/>
    <mergeCell ref="F80:G80"/>
    <mergeCell ref="I80:J80"/>
    <mergeCell ref="D81:E81"/>
    <mergeCell ref="F81:G81"/>
    <mergeCell ref="I81:J81"/>
    <mergeCell ref="D78:E78"/>
    <mergeCell ref="F78:G78"/>
    <mergeCell ref="I78:J78"/>
    <mergeCell ref="D79:E79"/>
    <mergeCell ref="F79:G79"/>
    <mergeCell ref="I79:J79"/>
    <mergeCell ref="D76:E76"/>
    <mergeCell ref="F76:G76"/>
    <mergeCell ref="I76:J76"/>
    <mergeCell ref="D77:E77"/>
    <mergeCell ref="F77:G77"/>
    <mergeCell ref="I77:J77"/>
    <mergeCell ref="D74:E74"/>
    <mergeCell ref="F74:G74"/>
    <mergeCell ref="I74:J74"/>
    <mergeCell ref="D75:E75"/>
    <mergeCell ref="F75:G75"/>
    <mergeCell ref="I75:J75"/>
    <mergeCell ref="D72:E72"/>
    <mergeCell ref="F72:G72"/>
    <mergeCell ref="I72:J72"/>
    <mergeCell ref="D73:E73"/>
    <mergeCell ref="F73:G73"/>
    <mergeCell ref="I73:J73"/>
    <mergeCell ref="D70:E70"/>
    <mergeCell ref="F70:G70"/>
    <mergeCell ref="I70:J70"/>
    <mergeCell ref="D71:E71"/>
    <mergeCell ref="F71:G71"/>
    <mergeCell ref="I71:J71"/>
    <mergeCell ref="D68:E68"/>
    <mergeCell ref="F68:G68"/>
    <mergeCell ref="I68:J68"/>
    <mergeCell ref="D69:E69"/>
    <mergeCell ref="F69:G69"/>
    <mergeCell ref="I69:J69"/>
    <mergeCell ref="D66:E66"/>
    <mergeCell ref="F66:G66"/>
    <mergeCell ref="I66:J66"/>
    <mergeCell ref="D67:E67"/>
    <mergeCell ref="F67:G67"/>
    <mergeCell ref="I67:J67"/>
    <mergeCell ref="D64:E64"/>
    <mergeCell ref="F64:G64"/>
    <mergeCell ref="I64:J64"/>
    <mergeCell ref="D65:E65"/>
    <mergeCell ref="F65:G65"/>
    <mergeCell ref="I65:J65"/>
    <mergeCell ref="D62:E62"/>
    <mergeCell ref="F62:G62"/>
    <mergeCell ref="I62:J62"/>
    <mergeCell ref="D63:E63"/>
    <mergeCell ref="F63:G63"/>
    <mergeCell ref="I63:J63"/>
    <mergeCell ref="D60:E60"/>
    <mergeCell ref="F60:G60"/>
    <mergeCell ref="I60:J60"/>
    <mergeCell ref="D61:E61"/>
    <mergeCell ref="F61:G61"/>
    <mergeCell ref="I61:J61"/>
    <mergeCell ref="D58:E58"/>
    <mergeCell ref="F58:G58"/>
    <mergeCell ref="I58:J58"/>
    <mergeCell ref="D59:E59"/>
    <mergeCell ref="F59:G59"/>
    <mergeCell ref="I59:J59"/>
    <mergeCell ref="D56:E56"/>
    <mergeCell ref="F56:G56"/>
    <mergeCell ref="I56:J56"/>
    <mergeCell ref="D57:E57"/>
    <mergeCell ref="F57:G57"/>
    <mergeCell ref="I57:J57"/>
    <mergeCell ref="D54:E54"/>
    <mergeCell ref="F54:G54"/>
    <mergeCell ref="I54:J54"/>
    <mergeCell ref="D55:E55"/>
    <mergeCell ref="F55:G55"/>
    <mergeCell ref="I55:J55"/>
    <mergeCell ref="D52:E52"/>
    <mergeCell ref="F52:G52"/>
    <mergeCell ref="I52:J52"/>
    <mergeCell ref="D53:E53"/>
    <mergeCell ref="F53:G53"/>
    <mergeCell ref="I53:J53"/>
    <mergeCell ref="D50:E50"/>
    <mergeCell ref="F50:G50"/>
    <mergeCell ref="I50:J50"/>
    <mergeCell ref="D51:E51"/>
    <mergeCell ref="F51:G51"/>
    <mergeCell ref="I51:J51"/>
    <mergeCell ref="D48:E48"/>
    <mergeCell ref="F48:G48"/>
    <mergeCell ref="I48:J48"/>
    <mergeCell ref="D49:E49"/>
    <mergeCell ref="F49:G49"/>
    <mergeCell ref="I49:J49"/>
    <mergeCell ref="D46:E46"/>
    <mergeCell ref="F46:G46"/>
    <mergeCell ref="I46:J46"/>
    <mergeCell ref="D47:E47"/>
    <mergeCell ref="F47:G47"/>
    <mergeCell ref="I47:J47"/>
    <mergeCell ref="D44:E44"/>
    <mergeCell ref="F44:G44"/>
    <mergeCell ref="I44:J44"/>
    <mergeCell ref="D45:E45"/>
    <mergeCell ref="F45:G45"/>
    <mergeCell ref="I45:J45"/>
    <mergeCell ref="D42:E42"/>
    <mergeCell ref="F42:G42"/>
    <mergeCell ref="I42:J42"/>
    <mergeCell ref="D43:E43"/>
    <mergeCell ref="F43:G43"/>
    <mergeCell ref="I43:J43"/>
    <mergeCell ref="D40:E40"/>
    <mergeCell ref="F40:G40"/>
    <mergeCell ref="I40:J40"/>
    <mergeCell ref="D41:E41"/>
    <mergeCell ref="F41:G41"/>
    <mergeCell ref="I41:J41"/>
    <mergeCell ref="D38:E38"/>
    <mergeCell ref="F38:G38"/>
    <mergeCell ref="I38:J38"/>
    <mergeCell ref="D39:E39"/>
    <mergeCell ref="F39:G39"/>
    <mergeCell ref="I39:J39"/>
    <mergeCell ref="D36:E36"/>
    <mergeCell ref="F36:G36"/>
    <mergeCell ref="I36:J36"/>
    <mergeCell ref="D37:E37"/>
    <mergeCell ref="F37:G37"/>
    <mergeCell ref="I37:J37"/>
    <mergeCell ref="D34:E34"/>
    <mergeCell ref="F34:G34"/>
    <mergeCell ref="I34:J34"/>
    <mergeCell ref="D35:E35"/>
    <mergeCell ref="F35:G35"/>
    <mergeCell ref="I35:J35"/>
    <mergeCell ref="D32:E32"/>
    <mergeCell ref="F32:G32"/>
    <mergeCell ref="I32:J32"/>
    <mergeCell ref="D33:E33"/>
    <mergeCell ref="F33:G33"/>
    <mergeCell ref="I33:J33"/>
    <mergeCell ref="D30:E30"/>
    <mergeCell ref="F30:G30"/>
    <mergeCell ref="I30:J30"/>
    <mergeCell ref="D31:E31"/>
    <mergeCell ref="F31:G31"/>
    <mergeCell ref="I31:J31"/>
    <mergeCell ref="D28:E28"/>
    <mergeCell ref="F28:G28"/>
    <mergeCell ref="I28:J28"/>
    <mergeCell ref="D29:E29"/>
    <mergeCell ref="F29:G29"/>
    <mergeCell ref="I29:J29"/>
    <mergeCell ref="D26:E26"/>
    <mergeCell ref="F26:G26"/>
    <mergeCell ref="I26:J26"/>
    <mergeCell ref="D27:E27"/>
    <mergeCell ref="F27:G27"/>
    <mergeCell ref="I27:J27"/>
    <mergeCell ref="D24:E24"/>
    <mergeCell ref="F24:G24"/>
    <mergeCell ref="I24:J24"/>
    <mergeCell ref="D25:E25"/>
    <mergeCell ref="F25:G25"/>
    <mergeCell ref="I25:J25"/>
    <mergeCell ref="D22:E22"/>
    <mergeCell ref="F22:G22"/>
    <mergeCell ref="I22:J22"/>
    <mergeCell ref="D23:E23"/>
    <mergeCell ref="F23:G23"/>
    <mergeCell ref="I23:J23"/>
    <mergeCell ref="D20:E20"/>
    <mergeCell ref="F20:G20"/>
    <mergeCell ref="I20:J20"/>
    <mergeCell ref="D21:E21"/>
    <mergeCell ref="F21:G21"/>
    <mergeCell ref="I21:J21"/>
    <mergeCell ref="D18:E18"/>
    <mergeCell ref="F18:G18"/>
    <mergeCell ref="I18:J18"/>
    <mergeCell ref="D19:E19"/>
    <mergeCell ref="F19:G19"/>
    <mergeCell ref="I19:J19"/>
    <mergeCell ref="D16:E16"/>
    <mergeCell ref="F16:G16"/>
    <mergeCell ref="I16:J16"/>
    <mergeCell ref="D17:E17"/>
    <mergeCell ref="F17:G17"/>
    <mergeCell ref="I17:J17"/>
    <mergeCell ref="D14:E14"/>
    <mergeCell ref="F14:G14"/>
    <mergeCell ref="I14:J14"/>
    <mergeCell ref="D15:E15"/>
    <mergeCell ref="F15:G15"/>
    <mergeCell ref="I15:J15"/>
    <mergeCell ref="D12:E12"/>
    <mergeCell ref="F12:G12"/>
    <mergeCell ref="I12:J12"/>
    <mergeCell ref="D13:E13"/>
    <mergeCell ref="F13:G13"/>
    <mergeCell ref="I13:J13"/>
    <mergeCell ref="D10:E10"/>
    <mergeCell ref="F10:G10"/>
    <mergeCell ref="I10:J10"/>
    <mergeCell ref="D11:E11"/>
    <mergeCell ref="F11:G11"/>
    <mergeCell ref="I11:J11"/>
    <mergeCell ref="D8:E8"/>
    <mergeCell ref="F8:G8"/>
    <mergeCell ref="I8:J8"/>
    <mergeCell ref="D9:E9"/>
    <mergeCell ref="F9:G9"/>
    <mergeCell ref="I9:J9"/>
    <mergeCell ref="D6:E6"/>
    <mergeCell ref="F6:G6"/>
    <mergeCell ref="I6:J6"/>
    <mergeCell ref="D7:E7"/>
    <mergeCell ref="F7:G7"/>
    <mergeCell ref="I7:J7"/>
    <mergeCell ref="A1:J1"/>
    <mergeCell ref="A2:B2"/>
    <mergeCell ref="D2:H2"/>
    <mergeCell ref="I2:I4"/>
    <mergeCell ref="J2:J4"/>
    <mergeCell ref="A3:B3"/>
    <mergeCell ref="D3:H5"/>
    <mergeCell ref="A4:B4"/>
    <mergeCell ref="A5:B5"/>
  </mergeCells>
  <dataValidations count="3">
    <dataValidation type="date" operator="lessThanOrEqual" allowBlank="1" showInputMessage="1" showErrorMessage="1" errorTitle="Date of birth out of range" error="For inclusion in this universe, the patient must have been born on or before 12/31/1999. " prompt="Include patients who were born on or before December 31, 1999." sqref="C7:C206" xr:uid="{00000000-0002-0000-0900-000000000000}">
      <formula1>36525</formula1>
    </dataValidation>
    <dataValidation type="list" allowBlank="1" showInputMessage="1" showErrorMessage="1" error="Please enter one of the following:_x000a_1=Compliant_x000a_2=Not Compliant (service incomplete)_x000a_3=No Service Provided_x000a_4=Service Incomplete_x000a_5=Can't Determine if Service Indicated_x000a_6=Patient Refused/Declined Service_x000a_7=Excluded" promptTitle="Compliance Code" prompt="1=Compliant_x000a_2=Not Compliant (service incomplete)_x000a_3=No Service Provided_x000a_4=Service Incomplete_x000a_5=Can't Determine if Service Indicated_x000a_6=Patient Refused/Declined Service_x000a_7=Excluded" sqref="H7:H206" xr:uid="{00000000-0002-0000-0900-000001000000}">
      <formula1>"1,2,3,4,5,6,7"</formula1>
    </dataValidation>
    <dataValidation type="list" allowBlank="1" showInputMessage="1" showErrorMessage="1" prompt="Yes_x000a_No" sqref="D7:G206" xr:uid="{DDE793F8-2AA9-4039-9CE7-98E390A6A673}">
      <formula1>"Yes, No"</formula1>
    </dataValidation>
  </dataValidations>
  <hyperlinks>
    <hyperlink ref="C2" r:id="rId1" xr:uid="{00000000-0004-0000-0900-000000000000}"/>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R206"/>
  <sheetViews>
    <sheetView workbookViewId="0">
      <selection activeCell="C3" sqref="C3"/>
    </sheetView>
  </sheetViews>
  <sheetFormatPr defaultRowHeight="12.75" x14ac:dyDescent="0.2"/>
  <cols>
    <col min="2" max="2" width="17" style="133" customWidth="1"/>
    <col min="3" max="3" width="14.85546875" customWidth="1"/>
    <col min="4" max="4" width="17.7109375" customWidth="1"/>
    <col min="5" max="5" width="15" customWidth="1"/>
    <col min="6" max="6" width="16" customWidth="1"/>
    <col min="7" max="7" width="15.140625" style="115" customWidth="1"/>
    <col min="8" max="8" width="20.85546875" style="115" customWidth="1"/>
    <col min="9" max="9" width="27.42578125" style="1" customWidth="1"/>
    <col min="10" max="10" width="36" customWidth="1"/>
  </cols>
  <sheetData>
    <row r="1" spans="1:18" ht="24.95" customHeight="1" thickBot="1" x14ac:dyDescent="0.25">
      <c r="A1" s="370" t="s">
        <v>238</v>
      </c>
      <c r="B1" s="371"/>
      <c r="C1" s="371"/>
      <c r="D1" s="371"/>
      <c r="E1" s="371"/>
      <c r="F1" s="371"/>
      <c r="G1" s="371"/>
      <c r="H1" s="371"/>
      <c r="I1" s="371"/>
      <c r="J1" s="371"/>
      <c r="K1" s="77"/>
      <c r="L1" s="78"/>
      <c r="M1" s="78"/>
      <c r="N1" s="78"/>
      <c r="O1" s="78"/>
      <c r="P1" s="78"/>
      <c r="Q1" s="78"/>
    </row>
    <row r="2" spans="1:18" ht="24.95" customHeight="1" thickBot="1" x14ac:dyDescent="0.25">
      <c r="A2" s="305" t="s">
        <v>224</v>
      </c>
      <c r="B2" s="306"/>
      <c r="C2" s="183" t="s">
        <v>277</v>
      </c>
      <c r="D2" s="321" t="s">
        <v>223</v>
      </c>
      <c r="E2" s="322"/>
      <c r="F2" s="322"/>
      <c r="G2" s="322"/>
      <c r="H2" s="323"/>
      <c r="I2" s="324" t="s">
        <v>221</v>
      </c>
      <c r="J2" s="302" t="s">
        <v>304</v>
      </c>
      <c r="K2" s="77"/>
      <c r="L2" s="78"/>
      <c r="M2" s="78"/>
      <c r="N2" s="78"/>
      <c r="O2" s="78"/>
      <c r="P2" s="78"/>
      <c r="Q2" s="78"/>
    </row>
    <row r="3" spans="1:18" ht="38.25" customHeight="1" thickBot="1" x14ac:dyDescent="0.25">
      <c r="A3" s="312" t="s">
        <v>5</v>
      </c>
      <c r="B3" s="312"/>
      <c r="C3" s="160"/>
      <c r="D3" s="339" t="s">
        <v>237</v>
      </c>
      <c r="E3" s="340"/>
      <c r="F3" s="340"/>
      <c r="G3" s="340"/>
      <c r="H3" s="341"/>
      <c r="I3" s="325"/>
      <c r="J3" s="303"/>
      <c r="K3" s="78"/>
      <c r="L3" s="78"/>
      <c r="M3" s="78"/>
      <c r="N3" s="78"/>
      <c r="O3" s="78"/>
      <c r="P3" s="78"/>
      <c r="Q3" s="78"/>
      <c r="R3" s="78"/>
    </row>
    <row r="4" spans="1:18" ht="60" customHeight="1" thickBot="1" x14ac:dyDescent="0.25">
      <c r="A4" s="312" t="s">
        <v>7</v>
      </c>
      <c r="B4" s="312"/>
      <c r="C4" s="247">
        <f>COUNTA(B7:B206)</f>
        <v>0</v>
      </c>
      <c r="D4" s="315" t="s">
        <v>291</v>
      </c>
      <c r="E4" s="365"/>
      <c r="F4" s="365"/>
      <c r="G4" s="365"/>
      <c r="H4" s="389"/>
      <c r="I4" s="326"/>
      <c r="J4" s="304"/>
      <c r="K4" s="78"/>
      <c r="L4" s="78"/>
      <c r="M4" s="78"/>
      <c r="N4" s="78"/>
      <c r="O4" s="78"/>
      <c r="P4" s="78"/>
      <c r="Q4" s="78"/>
      <c r="R4" s="78"/>
    </row>
    <row r="5" spans="1:18" ht="60" customHeight="1" thickBot="1" x14ac:dyDescent="0.25">
      <c r="A5" s="362" t="s">
        <v>6</v>
      </c>
      <c r="B5" s="362"/>
      <c r="C5" s="180">
        <f>COUNTIF(H7:H206, 1)-J5</f>
        <v>0</v>
      </c>
      <c r="D5" s="366"/>
      <c r="E5" s="367"/>
      <c r="F5" s="367"/>
      <c r="G5" s="367"/>
      <c r="H5" s="390"/>
      <c r="I5" s="141" t="s">
        <v>132</v>
      </c>
      <c r="J5" s="145">
        <f>COUNTIF(H7:H206, 7)</f>
        <v>0</v>
      </c>
      <c r="K5" s="78"/>
      <c r="L5" s="78"/>
      <c r="M5" s="78"/>
      <c r="N5" s="78"/>
      <c r="O5" s="78"/>
      <c r="P5" s="78"/>
      <c r="Q5" s="78"/>
      <c r="R5" s="78"/>
    </row>
    <row r="6" spans="1:18" ht="48" customHeight="1" thickBot="1" x14ac:dyDescent="0.25">
      <c r="A6" s="176" t="s">
        <v>4</v>
      </c>
      <c r="B6" s="163" t="s">
        <v>0</v>
      </c>
      <c r="C6" s="164" t="s">
        <v>1</v>
      </c>
      <c r="D6" s="378" t="s">
        <v>121</v>
      </c>
      <c r="E6" s="380"/>
      <c r="F6" s="378" t="s">
        <v>120</v>
      </c>
      <c r="G6" s="380"/>
      <c r="H6" s="165" t="s">
        <v>17</v>
      </c>
      <c r="I6" s="378" t="s">
        <v>3</v>
      </c>
      <c r="J6" s="379"/>
      <c r="K6" s="79"/>
      <c r="L6" s="78"/>
      <c r="M6" s="78"/>
      <c r="N6" s="78"/>
      <c r="O6" s="78"/>
      <c r="P6" s="78"/>
      <c r="Q6" s="78"/>
      <c r="R6" s="78"/>
    </row>
    <row r="7" spans="1:18" ht="24.95" customHeight="1" x14ac:dyDescent="0.2">
      <c r="A7" s="177">
        <v>1</v>
      </c>
      <c r="B7" s="244"/>
      <c r="C7" s="168"/>
      <c r="D7" s="381"/>
      <c r="E7" s="381"/>
      <c r="F7" s="381"/>
      <c r="G7" s="381"/>
      <c r="H7" s="182"/>
      <c r="I7" s="385"/>
      <c r="J7" s="386"/>
      <c r="K7" s="78"/>
      <c r="L7" s="78"/>
      <c r="M7" s="78"/>
      <c r="N7" s="78"/>
      <c r="O7" s="78"/>
      <c r="P7" s="78"/>
      <c r="Q7" s="78"/>
      <c r="R7" s="78"/>
    </row>
    <row r="8" spans="1:18" ht="24.95" customHeight="1" x14ac:dyDescent="0.2">
      <c r="A8" s="8">
        <f t="shared" ref="A8:A71" si="0">1+A7</f>
        <v>2</v>
      </c>
      <c r="B8" s="134"/>
      <c r="C8" s="122"/>
      <c r="D8" s="382"/>
      <c r="E8" s="382"/>
      <c r="F8" s="382"/>
      <c r="G8" s="382"/>
      <c r="H8" s="113"/>
      <c r="I8" s="327"/>
      <c r="J8" s="328"/>
      <c r="K8" s="78"/>
      <c r="L8" s="78"/>
      <c r="M8" s="78"/>
      <c r="N8" s="78"/>
      <c r="O8" s="78"/>
      <c r="P8" s="78"/>
      <c r="Q8" s="78"/>
      <c r="R8" s="78"/>
    </row>
    <row r="9" spans="1:18" ht="24.95" customHeight="1" x14ac:dyDescent="0.2">
      <c r="A9" s="8">
        <f t="shared" si="0"/>
        <v>3</v>
      </c>
      <c r="B9" s="134"/>
      <c r="C9" s="122"/>
      <c r="D9" s="382"/>
      <c r="E9" s="382"/>
      <c r="F9" s="382"/>
      <c r="G9" s="382"/>
      <c r="H9" s="113"/>
      <c r="I9" s="387"/>
      <c r="J9" s="388"/>
      <c r="K9" s="78"/>
      <c r="L9" s="78"/>
      <c r="M9" s="78"/>
      <c r="N9" s="78"/>
      <c r="O9" s="78"/>
      <c r="P9" s="78"/>
      <c r="Q9" s="78"/>
      <c r="R9" s="78"/>
    </row>
    <row r="10" spans="1:18" ht="24.95" customHeight="1" x14ac:dyDescent="0.2">
      <c r="A10" s="8">
        <f t="shared" si="0"/>
        <v>4</v>
      </c>
      <c r="B10" s="134"/>
      <c r="C10" s="122"/>
      <c r="D10" s="382"/>
      <c r="E10" s="382"/>
      <c r="F10" s="382"/>
      <c r="G10" s="382"/>
      <c r="H10" s="113"/>
      <c r="I10" s="327"/>
      <c r="J10" s="328"/>
      <c r="K10" s="78"/>
      <c r="L10" s="78"/>
      <c r="M10" s="78"/>
      <c r="N10" s="78"/>
      <c r="O10" s="78"/>
      <c r="P10" s="78"/>
      <c r="Q10" s="78"/>
    </row>
    <row r="11" spans="1:18" ht="24.95" customHeight="1" x14ac:dyDescent="0.2">
      <c r="A11" s="8">
        <f t="shared" si="0"/>
        <v>5</v>
      </c>
      <c r="B11" s="134"/>
      <c r="C11" s="122"/>
      <c r="D11" s="382"/>
      <c r="E11" s="382"/>
      <c r="F11" s="382"/>
      <c r="G11" s="382"/>
      <c r="H11" s="113"/>
      <c r="I11" s="327"/>
      <c r="J11" s="328"/>
      <c r="K11" s="78"/>
      <c r="L11" s="78"/>
      <c r="M11" s="78"/>
      <c r="N11" s="78"/>
      <c r="O11" s="78"/>
      <c r="P11" s="78"/>
      <c r="Q11" s="78"/>
    </row>
    <row r="12" spans="1:18" ht="24.95" customHeight="1" x14ac:dyDescent="0.2">
      <c r="A12" s="8">
        <f t="shared" si="0"/>
        <v>6</v>
      </c>
      <c r="B12" s="134"/>
      <c r="C12" s="122"/>
      <c r="D12" s="382"/>
      <c r="E12" s="382"/>
      <c r="F12" s="382"/>
      <c r="G12" s="382"/>
      <c r="H12" s="113"/>
      <c r="I12" s="327"/>
      <c r="J12" s="328"/>
      <c r="K12" s="78"/>
      <c r="L12" s="78"/>
      <c r="M12" s="78"/>
      <c r="N12" s="78"/>
      <c r="O12" s="78"/>
      <c r="P12" s="78"/>
      <c r="Q12" s="78"/>
    </row>
    <row r="13" spans="1:18" ht="24.95" customHeight="1" x14ac:dyDescent="0.2">
      <c r="A13" s="8">
        <f t="shared" si="0"/>
        <v>7</v>
      </c>
      <c r="B13" s="134"/>
      <c r="C13" s="122"/>
      <c r="D13" s="382"/>
      <c r="E13" s="382"/>
      <c r="F13" s="382"/>
      <c r="G13" s="382"/>
      <c r="H13" s="113"/>
      <c r="I13" s="327"/>
      <c r="J13" s="328"/>
      <c r="K13" s="78"/>
      <c r="L13" s="78"/>
      <c r="M13" s="78"/>
      <c r="N13" s="78"/>
      <c r="O13" s="78"/>
      <c r="P13" s="78"/>
      <c r="Q13" s="78"/>
    </row>
    <row r="14" spans="1:18" ht="24.95" customHeight="1" x14ac:dyDescent="0.2">
      <c r="A14" s="8">
        <f t="shared" si="0"/>
        <v>8</v>
      </c>
      <c r="B14" s="134"/>
      <c r="C14" s="122"/>
      <c r="D14" s="382"/>
      <c r="E14" s="382"/>
      <c r="F14" s="382"/>
      <c r="G14" s="382"/>
      <c r="H14" s="113"/>
      <c r="I14" s="327"/>
      <c r="J14" s="328"/>
      <c r="K14" s="78"/>
      <c r="L14" s="78"/>
      <c r="M14" s="78"/>
      <c r="N14" s="78"/>
      <c r="O14" s="78"/>
      <c r="P14" s="78"/>
      <c r="Q14" s="78"/>
    </row>
    <row r="15" spans="1:18" ht="24.95" customHeight="1" x14ac:dyDescent="0.2">
      <c r="A15" s="8">
        <f t="shared" si="0"/>
        <v>9</v>
      </c>
      <c r="B15" s="134"/>
      <c r="C15" s="122"/>
      <c r="D15" s="382"/>
      <c r="E15" s="382"/>
      <c r="F15" s="382"/>
      <c r="G15" s="382"/>
      <c r="H15" s="113"/>
      <c r="I15" s="327"/>
      <c r="J15" s="328"/>
      <c r="K15" s="78"/>
      <c r="L15" s="78"/>
      <c r="M15" s="78"/>
      <c r="N15" s="78"/>
      <c r="O15" s="78"/>
      <c r="P15" s="78"/>
      <c r="Q15" s="78"/>
    </row>
    <row r="16" spans="1:18" ht="24.95" customHeight="1" x14ac:dyDescent="0.2">
      <c r="A16" s="8">
        <f t="shared" si="0"/>
        <v>10</v>
      </c>
      <c r="B16" s="134"/>
      <c r="C16" s="122"/>
      <c r="D16" s="382"/>
      <c r="E16" s="382"/>
      <c r="F16" s="382"/>
      <c r="G16" s="382"/>
      <c r="H16" s="113"/>
      <c r="I16" s="327"/>
      <c r="J16" s="328"/>
      <c r="K16" s="78"/>
      <c r="L16" s="78"/>
      <c r="M16" s="78"/>
      <c r="N16" s="78"/>
      <c r="O16" s="78"/>
      <c r="P16" s="78"/>
      <c r="Q16" s="78"/>
    </row>
    <row r="17" spans="1:17" ht="24.95" customHeight="1" x14ac:dyDescent="0.2">
      <c r="A17" s="8">
        <f t="shared" si="0"/>
        <v>11</v>
      </c>
      <c r="B17" s="134"/>
      <c r="C17" s="122"/>
      <c r="D17" s="382"/>
      <c r="E17" s="382"/>
      <c r="F17" s="382"/>
      <c r="G17" s="382"/>
      <c r="H17" s="113"/>
      <c r="I17" s="327"/>
      <c r="J17" s="328"/>
      <c r="K17" s="78"/>
      <c r="L17" s="78"/>
      <c r="M17" s="78"/>
      <c r="N17" s="78"/>
      <c r="O17" s="78"/>
      <c r="P17" s="78"/>
      <c r="Q17" s="78"/>
    </row>
    <row r="18" spans="1:17" ht="24.95" customHeight="1" x14ac:dyDescent="0.2">
      <c r="A18" s="8">
        <f t="shared" si="0"/>
        <v>12</v>
      </c>
      <c r="B18" s="134"/>
      <c r="C18" s="122"/>
      <c r="D18" s="382"/>
      <c r="E18" s="382"/>
      <c r="F18" s="382"/>
      <c r="G18" s="382"/>
      <c r="H18" s="113"/>
      <c r="I18" s="327"/>
      <c r="J18" s="328"/>
      <c r="K18" s="78"/>
      <c r="L18" s="78"/>
      <c r="M18" s="78"/>
      <c r="N18" s="78"/>
      <c r="O18" s="78"/>
      <c r="P18" s="78"/>
      <c r="Q18" s="78"/>
    </row>
    <row r="19" spans="1:17" ht="24.95" customHeight="1" x14ac:dyDescent="0.2">
      <c r="A19" s="8">
        <f t="shared" si="0"/>
        <v>13</v>
      </c>
      <c r="B19" s="134"/>
      <c r="C19" s="122"/>
      <c r="D19" s="382"/>
      <c r="E19" s="382"/>
      <c r="F19" s="382"/>
      <c r="G19" s="382"/>
      <c r="H19" s="113"/>
      <c r="I19" s="327"/>
      <c r="J19" s="328"/>
      <c r="K19" s="78"/>
      <c r="L19" s="78"/>
      <c r="M19" s="78"/>
      <c r="N19" s="78"/>
      <c r="O19" s="78"/>
      <c r="P19" s="78"/>
      <c r="Q19" s="78"/>
    </row>
    <row r="20" spans="1:17" ht="24.95" customHeight="1" x14ac:dyDescent="0.2">
      <c r="A20" s="8">
        <f t="shared" si="0"/>
        <v>14</v>
      </c>
      <c r="B20" s="134"/>
      <c r="C20" s="122"/>
      <c r="D20" s="382"/>
      <c r="E20" s="382"/>
      <c r="F20" s="382"/>
      <c r="G20" s="382"/>
      <c r="H20" s="113"/>
      <c r="I20" s="327"/>
      <c r="J20" s="328"/>
      <c r="K20" s="78"/>
      <c r="L20" s="78"/>
      <c r="M20" s="78"/>
      <c r="N20" s="78"/>
      <c r="O20" s="78"/>
      <c r="P20" s="78"/>
      <c r="Q20" s="78"/>
    </row>
    <row r="21" spans="1:17" ht="24.95" customHeight="1" x14ac:dyDescent="0.2">
      <c r="A21" s="8">
        <f t="shared" si="0"/>
        <v>15</v>
      </c>
      <c r="B21" s="134"/>
      <c r="C21" s="122"/>
      <c r="D21" s="382"/>
      <c r="E21" s="382"/>
      <c r="F21" s="382"/>
      <c r="G21" s="382"/>
      <c r="H21" s="113"/>
      <c r="I21" s="327"/>
      <c r="J21" s="328"/>
      <c r="K21" s="78"/>
      <c r="L21" s="78"/>
      <c r="M21" s="78"/>
      <c r="N21" s="78"/>
      <c r="O21" s="78"/>
      <c r="P21" s="78"/>
      <c r="Q21" s="78"/>
    </row>
    <row r="22" spans="1:17" ht="24.95" customHeight="1" x14ac:dyDescent="0.2">
      <c r="A22" s="8">
        <f t="shared" si="0"/>
        <v>16</v>
      </c>
      <c r="B22" s="134"/>
      <c r="C22" s="122"/>
      <c r="D22" s="382"/>
      <c r="E22" s="382"/>
      <c r="F22" s="382"/>
      <c r="G22" s="382"/>
      <c r="H22" s="113"/>
      <c r="I22" s="327"/>
      <c r="J22" s="328"/>
      <c r="K22" s="78"/>
      <c r="L22" s="78"/>
      <c r="M22" s="78"/>
      <c r="N22" s="78"/>
      <c r="O22" s="78"/>
      <c r="P22" s="78"/>
      <c r="Q22" s="78"/>
    </row>
    <row r="23" spans="1:17" ht="24.95" customHeight="1" x14ac:dyDescent="0.2">
      <c r="A23" s="8">
        <f t="shared" si="0"/>
        <v>17</v>
      </c>
      <c r="B23" s="134"/>
      <c r="C23" s="122"/>
      <c r="D23" s="382"/>
      <c r="E23" s="382"/>
      <c r="F23" s="382"/>
      <c r="G23" s="382"/>
      <c r="H23" s="113"/>
      <c r="I23" s="327"/>
      <c r="J23" s="328"/>
      <c r="K23" s="78"/>
      <c r="L23" s="78"/>
      <c r="M23" s="78"/>
      <c r="N23" s="78"/>
      <c r="O23" s="78"/>
      <c r="P23" s="78"/>
      <c r="Q23" s="78"/>
    </row>
    <row r="24" spans="1:17" ht="24.95" customHeight="1" x14ac:dyDescent="0.2">
      <c r="A24" s="8">
        <f t="shared" si="0"/>
        <v>18</v>
      </c>
      <c r="B24" s="134"/>
      <c r="C24" s="122"/>
      <c r="D24" s="382"/>
      <c r="E24" s="382"/>
      <c r="F24" s="382"/>
      <c r="G24" s="382"/>
      <c r="H24" s="113"/>
      <c r="I24" s="327"/>
      <c r="J24" s="328"/>
      <c r="K24" s="78"/>
      <c r="L24" s="78"/>
      <c r="M24" s="78"/>
      <c r="N24" s="78"/>
      <c r="O24" s="78"/>
      <c r="P24" s="78"/>
      <c r="Q24" s="78"/>
    </row>
    <row r="25" spans="1:17" ht="24.95" customHeight="1" x14ac:dyDescent="0.2">
      <c r="A25" s="8">
        <f t="shared" si="0"/>
        <v>19</v>
      </c>
      <c r="B25" s="134"/>
      <c r="C25" s="122"/>
      <c r="D25" s="382"/>
      <c r="E25" s="382"/>
      <c r="F25" s="382"/>
      <c r="G25" s="382"/>
      <c r="H25" s="113"/>
      <c r="I25" s="327"/>
      <c r="J25" s="328"/>
      <c r="K25" s="78"/>
      <c r="L25" s="78"/>
      <c r="M25" s="78"/>
      <c r="N25" s="78"/>
      <c r="O25" s="78"/>
      <c r="P25" s="78"/>
      <c r="Q25" s="78"/>
    </row>
    <row r="26" spans="1:17" ht="24.95" customHeight="1" x14ac:dyDescent="0.2">
      <c r="A26" s="8">
        <f t="shared" si="0"/>
        <v>20</v>
      </c>
      <c r="B26" s="134"/>
      <c r="C26" s="122"/>
      <c r="D26" s="382"/>
      <c r="E26" s="382"/>
      <c r="F26" s="382"/>
      <c r="G26" s="382"/>
      <c r="H26" s="113"/>
      <c r="I26" s="327"/>
      <c r="J26" s="328"/>
      <c r="K26" s="78"/>
      <c r="L26" s="78"/>
      <c r="M26" s="78"/>
      <c r="N26" s="78"/>
      <c r="O26" s="78"/>
      <c r="P26" s="78"/>
      <c r="Q26" s="78"/>
    </row>
    <row r="27" spans="1:17" ht="24.95" customHeight="1" x14ac:dyDescent="0.2">
      <c r="A27" s="8">
        <f t="shared" si="0"/>
        <v>21</v>
      </c>
      <c r="B27" s="131"/>
      <c r="C27" s="122"/>
      <c r="D27" s="382"/>
      <c r="E27" s="382"/>
      <c r="F27" s="382"/>
      <c r="G27" s="382"/>
      <c r="H27" s="113"/>
      <c r="I27" s="327"/>
      <c r="J27" s="328"/>
      <c r="K27" s="78"/>
      <c r="L27" s="78"/>
      <c r="M27" s="78"/>
      <c r="N27" s="78"/>
      <c r="O27" s="78"/>
      <c r="P27" s="78"/>
      <c r="Q27" s="78"/>
    </row>
    <row r="28" spans="1:17" ht="24.95" customHeight="1" x14ac:dyDescent="0.2">
      <c r="A28" s="8">
        <f t="shared" si="0"/>
        <v>22</v>
      </c>
      <c r="B28" s="131"/>
      <c r="C28" s="122"/>
      <c r="D28" s="382"/>
      <c r="E28" s="382"/>
      <c r="F28" s="382"/>
      <c r="G28" s="382"/>
      <c r="H28" s="113"/>
      <c r="I28" s="327"/>
      <c r="J28" s="328"/>
      <c r="K28" s="78"/>
      <c r="L28" s="78"/>
      <c r="M28" s="78"/>
      <c r="N28" s="78"/>
      <c r="O28" s="78"/>
      <c r="P28" s="78"/>
      <c r="Q28" s="78"/>
    </row>
    <row r="29" spans="1:17" ht="24.95" customHeight="1" x14ac:dyDescent="0.2">
      <c r="A29" s="8">
        <f t="shared" si="0"/>
        <v>23</v>
      </c>
      <c r="B29" s="131"/>
      <c r="C29" s="122"/>
      <c r="D29" s="382"/>
      <c r="E29" s="382"/>
      <c r="F29" s="382"/>
      <c r="G29" s="382"/>
      <c r="H29" s="113"/>
      <c r="I29" s="327"/>
      <c r="J29" s="328"/>
      <c r="K29" s="78"/>
      <c r="L29" s="78"/>
      <c r="M29" s="78"/>
      <c r="N29" s="78"/>
      <c r="O29" s="78"/>
      <c r="P29" s="78"/>
      <c r="Q29" s="78"/>
    </row>
    <row r="30" spans="1:17" ht="24.95" customHeight="1" x14ac:dyDescent="0.2">
      <c r="A30" s="8">
        <f t="shared" si="0"/>
        <v>24</v>
      </c>
      <c r="B30" s="131"/>
      <c r="C30" s="122"/>
      <c r="D30" s="382"/>
      <c r="E30" s="382"/>
      <c r="F30" s="382"/>
      <c r="G30" s="382"/>
      <c r="H30" s="113"/>
      <c r="I30" s="327"/>
      <c r="J30" s="328"/>
      <c r="K30" s="78"/>
      <c r="L30" s="78"/>
      <c r="M30" s="78"/>
      <c r="N30" s="78"/>
      <c r="O30" s="78"/>
      <c r="P30" s="78"/>
      <c r="Q30" s="78"/>
    </row>
    <row r="31" spans="1:17" ht="24.95" customHeight="1" x14ac:dyDescent="0.2">
      <c r="A31" s="8">
        <f t="shared" si="0"/>
        <v>25</v>
      </c>
      <c r="B31" s="131"/>
      <c r="C31" s="122"/>
      <c r="D31" s="382"/>
      <c r="E31" s="382"/>
      <c r="F31" s="382"/>
      <c r="G31" s="382"/>
      <c r="H31" s="113"/>
      <c r="I31" s="327"/>
      <c r="J31" s="328"/>
      <c r="K31" s="78"/>
      <c r="L31" s="78"/>
      <c r="M31" s="78"/>
      <c r="N31" s="78"/>
      <c r="O31" s="78"/>
      <c r="P31" s="78"/>
      <c r="Q31" s="78"/>
    </row>
    <row r="32" spans="1:17" ht="24.95" customHeight="1" x14ac:dyDescent="0.2">
      <c r="A32" s="8">
        <f t="shared" si="0"/>
        <v>26</v>
      </c>
      <c r="B32" s="131"/>
      <c r="C32" s="122"/>
      <c r="D32" s="382"/>
      <c r="E32" s="382"/>
      <c r="F32" s="382"/>
      <c r="G32" s="382"/>
      <c r="H32" s="113"/>
      <c r="I32" s="327"/>
      <c r="J32" s="328"/>
      <c r="K32" s="78"/>
      <c r="L32" s="78"/>
      <c r="M32" s="78"/>
      <c r="N32" s="78"/>
      <c r="O32" s="78"/>
      <c r="P32" s="78"/>
      <c r="Q32" s="78"/>
    </row>
    <row r="33" spans="1:17" ht="24.95" customHeight="1" x14ac:dyDescent="0.2">
      <c r="A33" s="8">
        <f t="shared" si="0"/>
        <v>27</v>
      </c>
      <c r="B33" s="131"/>
      <c r="C33" s="122"/>
      <c r="D33" s="382"/>
      <c r="E33" s="382"/>
      <c r="F33" s="382"/>
      <c r="G33" s="382"/>
      <c r="H33" s="113"/>
      <c r="I33" s="327"/>
      <c r="J33" s="328"/>
      <c r="K33" s="78"/>
      <c r="L33" s="78"/>
      <c r="M33" s="78"/>
      <c r="N33" s="78"/>
      <c r="O33" s="78"/>
      <c r="P33" s="78"/>
      <c r="Q33" s="78"/>
    </row>
    <row r="34" spans="1:17" ht="24.95" customHeight="1" x14ac:dyDescent="0.2">
      <c r="A34" s="8">
        <f t="shared" si="0"/>
        <v>28</v>
      </c>
      <c r="B34" s="131"/>
      <c r="C34" s="122"/>
      <c r="D34" s="382"/>
      <c r="E34" s="382"/>
      <c r="F34" s="382"/>
      <c r="G34" s="382"/>
      <c r="H34" s="113"/>
      <c r="I34" s="327"/>
      <c r="J34" s="328"/>
      <c r="K34" s="78"/>
      <c r="L34" s="78"/>
      <c r="M34" s="78"/>
      <c r="N34" s="78"/>
      <c r="O34" s="78"/>
      <c r="P34" s="78"/>
      <c r="Q34" s="78"/>
    </row>
    <row r="35" spans="1:17" ht="24.95" customHeight="1" x14ac:dyDescent="0.2">
      <c r="A35" s="8">
        <f t="shared" si="0"/>
        <v>29</v>
      </c>
      <c r="B35" s="131"/>
      <c r="C35" s="122"/>
      <c r="D35" s="382"/>
      <c r="E35" s="382"/>
      <c r="F35" s="382"/>
      <c r="G35" s="382"/>
      <c r="H35" s="113"/>
      <c r="I35" s="327"/>
      <c r="J35" s="328"/>
      <c r="K35" s="78"/>
      <c r="L35" s="78"/>
      <c r="M35" s="78"/>
      <c r="N35" s="78"/>
      <c r="O35" s="78"/>
      <c r="P35" s="78"/>
      <c r="Q35" s="78"/>
    </row>
    <row r="36" spans="1:17" ht="24.95" customHeight="1" x14ac:dyDescent="0.2">
      <c r="A36" s="8">
        <f t="shared" si="0"/>
        <v>30</v>
      </c>
      <c r="B36" s="131"/>
      <c r="C36" s="122"/>
      <c r="D36" s="382"/>
      <c r="E36" s="382"/>
      <c r="F36" s="382"/>
      <c r="G36" s="382"/>
      <c r="H36" s="113"/>
      <c r="I36" s="327"/>
      <c r="J36" s="328"/>
      <c r="K36" s="78"/>
      <c r="L36" s="78"/>
      <c r="M36" s="78"/>
      <c r="N36" s="78"/>
      <c r="O36" s="78"/>
      <c r="P36" s="78"/>
      <c r="Q36" s="78"/>
    </row>
    <row r="37" spans="1:17" ht="24.95" customHeight="1" x14ac:dyDescent="0.2">
      <c r="A37" s="8">
        <f t="shared" si="0"/>
        <v>31</v>
      </c>
      <c r="B37" s="131"/>
      <c r="C37" s="122"/>
      <c r="D37" s="382"/>
      <c r="E37" s="382"/>
      <c r="F37" s="382"/>
      <c r="G37" s="382"/>
      <c r="H37" s="113"/>
      <c r="I37" s="327"/>
      <c r="J37" s="328"/>
      <c r="K37" s="78"/>
      <c r="L37" s="78"/>
      <c r="M37" s="78"/>
      <c r="N37" s="78"/>
      <c r="O37" s="78"/>
      <c r="P37" s="78"/>
      <c r="Q37" s="78"/>
    </row>
    <row r="38" spans="1:17" ht="24.95" customHeight="1" x14ac:dyDescent="0.2">
      <c r="A38" s="8">
        <f t="shared" si="0"/>
        <v>32</v>
      </c>
      <c r="B38" s="131"/>
      <c r="C38" s="122"/>
      <c r="D38" s="382"/>
      <c r="E38" s="382"/>
      <c r="F38" s="382"/>
      <c r="G38" s="382"/>
      <c r="H38" s="113"/>
      <c r="I38" s="327"/>
      <c r="J38" s="328"/>
      <c r="K38" s="78"/>
      <c r="L38" s="78"/>
      <c r="M38" s="78"/>
      <c r="N38" s="78"/>
      <c r="O38" s="78"/>
      <c r="P38" s="78"/>
      <c r="Q38" s="78"/>
    </row>
    <row r="39" spans="1:17" ht="24.95" customHeight="1" x14ac:dyDescent="0.2">
      <c r="A39" s="8">
        <f t="shared" si="0"/>
        <v>33</v>
      </c>
      <c r="B39" s="131"/>
      <c r="C39" s="122"/>
      <c r="D39" s="382"/>
      <c r="E39" s="382"/>
      <c r="F39" s="382"/>
      <c r="G39" s="382"/>
      <c r="H39" s="113"/>
      <c r="I39" s="327"/>
      <c r="J39" s="328"/>
      <c r="K39" s="78"/>
      <c r="L39" s="78"/>
      <c r="M39" s="78"/>
      <c r="N39" s="78"/>
      <c r="O39" s="78"/>
      <c r="P39" s="78"/>
      <c r="Q39" s="78"/>
    </row>
    <row r="40" spans="1:17" ht="24.95" customHeight="1" x14ac:dyDescent="0.2">
      <c r="A40" s="8">
        <f t="shared" si="0"/>
        <v>34</v>
      </c>
      <c r="B40" s="131"/>
      <c r="C40" s="122"/>
      <c r="D40" s="382"/>
      <c r="E40" s="382"/>
      <c r="F40" s="382"/>
      <c r="G40" s="382"/>
      <c r="H40" s="113"/>
      <c r="I40" s="327"/>
      <c r="J40" s="328"/>
      <c r="K40" s="78"/>
      <c r="L40" s="78"/>
      <c r="M40" s="78"/>
      <c r="N40" s="78"/>
      <c r="O40" s="78"/>
      <c r="P40" s="78"/>
      <c r="Q40" s="78"/>
    </row>
    <row r="41" spans="1:17" ht="24.95" customHeight="1" x14ac:dyDescent="0.2">
      <c r="A41" s="8">
        <f t="shared" si="0"/>
        <v>35</v>
      </c>
      <c r="B41" s="131"/>
      <c r="C41" s="122"/>
      <c r="D41" s="382"/>
      <c r="E41" s="382"/>
      <c r="F41" s="382"/>
      <c r="G41" s="382"/>
      <c r="H41" s="113"/>
      <c r="I41" s="327"/>
      <c r="J41" s="328"/>
      <c r="K41" s="78"/>
      <c r="L41" s="78"/>
      <c r="M41" s="78"/>
      <c r="N41" s="78"/>
      <c r="O41" s="78"/>
      <c r="P41" s="78"/>
      <c r="Q41" s="78"/>
    </row>
    <row r="42" spans="1:17" ht="24.95" customHeight="1" x14ac:dyDescent="0.2">
      <c r="A42" s="8">
        <f t="shared" si="0"/>
        <v>36</v>
      </c>
      <c r="B42" s="131"/>
      <c r="C42" s="122"/>
      <c r="D42" s="382"/>
      <c r="E42" s="382"/>
      <c r="F42" s="382"/>
      <c r="G42" s="382"/>
      <c r="H42" s="113"/>
      <c r="I42" s="327"/>
      <c r="J42" s="328"/>
      <c r="K42" s="78"/>
      <c r="L42" s="78"/>
      <c r="M42" s="78"/>
      <c r="N42" s="78"/>
      <c r="O42" s="78"/>
      <c r="P42" s="78"/>
      <c r="Q42" s="78"/>
    </row>
    <row r="43" spans="1:17" ht="24.95" customHeight="1" x14ac:dyDescent="0.2">
      <c r="A43" s="8">
        <f t="shared" si="0"/>
        <v>37</v>
      </c>
      <c r="B43" s="131"/>
      <c r="C43" s="122"/>
      <c r="D43" s="382"/>
      <c r="E43" s="382"/>
      <c r="F43" s="382"/>
      <c r="G43" s="382"/>
      <c r="H43" s="113"/>
      <c r="I43" s="327"/>
      <c r="J43" s="328"/>
      <c r="K43" s="78"/>
      <c r="L43" s="78"/>
      <c r="M43" s="78"/>
      <c r="N43" s="78"/>
      <c r="O43" s="78"/>
      <c r="P43" s="78"/>
      <c r="Q43" s="78"/>
    </row>
    <row r="44" spans="1:17" ht="24.95" customHeight="1" x14ac:dyDescent="0.2">
      <c r="A44" s="8">
        <f t="shared" si="0"/>
        <v>38</v>
      </c>
      <c r="B44" s="131"/>
      <c r="C44" s="122"/>
      <c r="D44" s="382"/>
      <c r="E44" s="382"/>
      <c r="F44" s="382"/>
      <c r="G44" s="382"/>
      <c r="H44" s="113"/>
      <c r="I44" s="327"/>
      <c r="J44" s="328"/>
      <c r="K44" s="78"/>
      <c r="L44" s="78"/>
      <c r="M44" s="78"/>
      <c r="N44" s="78"/>
      <c r="O44" s="78"/>
      <c r="P44" s="78"/>
      <c r="Q44" s="78"/>
    </row>
    <row r="45" spans="1:17" ht="24.95" customHeight="1" x14ac:dyDescent="0.2">
      <c r="A45" s="8">
        <f t="shared" si="0"/>
        <v>39</v>
      </c>
      <c r="B45" s="131"/>
      <c r="C45" s="122"/>
      <c r="D45" s="382"/>
      <c r="E45" s="382"/>
      <c r="F45" s="382"/>
      <c r="G45" s="382"/>
      <c r="H45" s="113"/>
      <c r="I45" s="327"/>
      <c r="J45" s="328"/>
      <c r="K45" s="78"/>
      <c r="L45" s="78"/>
      <c r="M45" s="78"/>
      <c r="N45" s="78"/>
      <c r="O45" s="78"/>
      <c r="P45" s="78"/>
      <c r="Q45" s="78"/>
    </row>
    <row r="46" spans="1:17" ht="24.95" customHeight="1" x14ac:dyDescent="0.2">
      <c r="A46" s="8">
        <f t="shared" si="0"/>
        <v>40</v>
      </c>
      <c r="B46" s="131"/>
      <c r="C46" s="122"/>
      <c r="D46" s="382"/>
      <c r="E46" s="382"/>
      <c r="F46" s="382"/>
      <c r="G46" s="382"/>
      <c r="H46" s="113"/>
      <c r="I46" s="327"/>
      <c r="J46" s="328"/>
      <c r="K46" s="78"/>
      <c r="L46" s="78"/>
      <c r="M46" s="78"/>
      <c r="N46" s="78"/>
      <c r="O46" s="78"/>
      <c r="P46" s="78"/>
      <c r="Q46" s="78"/>
    </row>
    <row r="47" spans="1:17" ht="24.95" customHeight="1" x14ac:dyDescent="0.2">
      <c r="A47" s="8">
        <f t="shared" si="0"/>
        <v>41</v>
      </c>
      <c r="B47" s="131"/>
      <c r="C47" s="122"/>
      <c r="D47" s="382"/>
      <c r="E47" s="382"/>
      <c r="F47" s="382"/>
      <c r="G47" s="382"/>
      <c r="H47" s="113"/>
      <c r="I47" s="327"/>
      <c r="J47" s="328"/>
      <c r="K47" s="78"/>
      <c r="L47" s="78"/>
      <c r="M47" s="78"/>
      <c r="N47" s="78"/>
      <c r="O47" s="78"/>
      <c r="P47" s="78"/>
      <c r="Q47" s="78"/>
    </row>
    <row r="48" spans="1:17" ht="24.95" customHeight="1" x14ac:dyDescent="0.2">
      <c r="A48" s="8">
        <f t="shared" si="0"/>
        <v>42</v>
      </c>
      <c r="B48" s="131"/>
      <c r="C48" s="122"/>
      <c r="D48" s="382"/>
      <c r="E48" s="382"/>
      <c r="F48" s="382"/>
      <c r="G48" s="382"/>
      <c r="H48" s="113"/>
      <c r="I48" s="327"/>
      <c r="J48" s="328"/>
      <c r="K48" s="78"/>
      <c r="L48" s="78"/>
      <c r="M48" s="78"/>
      <c r="N48" s="78"/>
      <c r="O48" s="78"/>
      <c r="P48" s="78"/>
      <c r="Q48" s="78"/>
    </row>
    <row r="49" spans="1:17" ht="24.95" customHeight="1" x14ac:dyDescent="0.2">
      <c r="A49" s="8">
        <f t="shared" si="0"/>
        <v>43</v>
      </c>
      <c r="B49" s="131"/>
      <c r="C49" s="122"/>
      <c r="D49" s="382"/>
      <c r="E49" s="382"/>
      <c r="F49" s="382"/>
      <c r="G49" s="382"/>
      <c r="H49" s="113"/>
      <c r="I49" s="327"/>
      <c r="J49" s="328"/>
      <c r="K49" s="78"/>
      <c r="L49" s="78"/>
      <c r="M49" s="78"/>
      <c r="N49" s="78"/>
      <c r="O49" s="78"/>
      <c r="P49" s="78"/>
      <c r="Q49" s="78"/>
    </row>
    <row r="50" spans="1:17" ht="24.95" customHeight="1" x14ac:dyDescent="0.2">
      <c r="A50" s="8">
        <f t="shared" si="0"/>
        <v>44</v>
      </c>
      <c r="B50" s="131"/>
      <c r="C50" s="122"/>
      <c r="D50" s="382"/>
      <c r="E50" s="382"/>
      <c r="F50" s="382"/>
      <c r="G50" s="382"/>
      <c r="H50" s="113"/>
      <c r="I50" s="327"/>
      <c r="J50" s="328"/>
      <c r="K50" s="78"/>
      <c r="L50" s="78"/>
      <c r="M50" s="78"/>
      <c r="N50" s="78"/>
      <c r="O50" s="78"/>
      <c r="P50" s="78"/>
      <c r="Q50" s="78"/>
    </row>
    <row r="51" spans="1:17" ht="24.95" customHeight="1" x14ac:dyDescent="0.2">
      <c r="A51" s="8">
        <f t="shared" si="0"/>
        <v>45</v>
      </c>
      <c r="B51" s="131"/>
      <c r="C51" s="122"/>
      <c r="D51" s="382"/>
      <c r="E51" s="382"/>
      <c r="F51" s="382"/>
      <c r="G51" s="382"/>
      <c r="H51" s="113"/>
      <c r="I51" s="327"/>
      <c r="J51" s="328"/>
      <c r="K51" s="78"/>
      <c r="L51" s="78"/>
      <c r="M51" s="78"/>
      <c r="N51" s="78"/>
      <c r="O51" s="78"/>
      <c r="P51" s="78"/>
      <c r="Q51" s="78"/>
    </row>
    <row r="52" spans="1:17" ht="24.95" customHeight="1" x14ac:dyDescent="0.2">
      <c r="A52" s="8">
        <f t="shared" si="0"/>
        <v>46</v>
      </c>
      <c r="B52" s="131"/>
      <c r="C52" s="122"/>
      <c r="D52" s="382"/>
      <c r="E52" s="382"/>
      <c r="F52" s="382"/>
      <c r="G52" s="382"/>
      <c r="H52" s="113"/>
      <c r="I52" s="327"/>
      <c r="J52" s="328"/>
      <c r="K52" s="78"/>
      <c r="L52" s="78"/>
      <c r="M52" s="78"/>
      <c r="N52" s="78"/>
      <c r="O52" s="78"/>
      <c r="P52" s="78"/>
      <c r="Q52" s="78"/>
    </row>
    <row r="53" spans="1:17" ht="24.95" customHeight="1" x14ac:dyDescent="0.2">
      <c r="A53" s="8">
        <f t="shared" si="0"/>
        <v>47</v>
      </c>
      <c r="B53" s="131"/>
      <c r="C53" s="122"/>
      <c r="D53" s="382"/>
      <c r="E53" s="382"/>
      <c r="F53" s="382"/>
      <c r="G53" s="382"/>
      <c r="H53" s="113"/>
      <c r="I53" s="327"/>
      <c r="J53" s="328"/>
      <c r="K53" s="78"/>
      <c r="L53" s="78"/>
      <c r="M53" s="78"/>
      <c r="N53" s="78"/>
      <c r="O53" s="78"/>
      <c r="P53" s="78"/>
      <c r="Q53" s="78"/>
    </row>
    <row r="54" spans="1:17" ht="24.95" customHeight="1" x14ac:dyDescent="0.2">
      <c r="A54" s="8">
        <f t="shared" si="0"/>
        <v>48</v>
      </c>
      <c r="B54" s="131"/>
      <c r="C54" s="122"/>
      <c r="D54" s="382"/>
      <c r="E54" s="382"/>
      <c r="F54" s="382"/>
      <c r="G54" s="382"/>
      <c r="H54" s="113"/>
      <c r="I54" s="327"/>
      <c r="J54" s="328"/>
      <c r="K54" s="78"/>
      <c r="L54" s="78"/>
      <c r="M54" s="78"/>
      <c r="N54" s="78"/>
      <c r="O54" s="78"/>
      <c r="P54" s="78"/>
      <c r="Q54" s="78"/>
    </row>
    <row r="55" spans="1:17" ht="24.95" customHeight="1" x14ac:dyDescent="0.2">
      <c r="A55" s="8">
        <f t="shared" si="0"/>
        <v>49</v>
      </c>
      <c r="B55" s="131"/>
      <c r="C55" s="122"/>
      <c r="D55" s="382"/>
      <c r="E55" s="382"/>
      <c r="F55" s="382"/>
      <c r="G55" s="382"/>
      <c r="H55" s="113"/>
      <c r="I55" s="327"/>
      <c r="J55" s="328"/>
      <c r="K55" s="78"/>
      <c r="L55" s="78"/>
      <c r="M55" s="78"/>
      <c r="N55" s="78"/>
      <c r="O55" s="78"/>
      <c r="P55" s="78"/>
      <c r="Q55" s="78"/>
    </row>
    <row r="56" spans="1:17" ht="24.95" customHeight="1" x14ac:dyDescent="0.2">
      <c r="A56" s="8">
        <f t="shared" si="0"/>
        <v>50</v>
      </c>
      <c r="B56" s="131"/>
      <c r="C56" s="122"/>
      <c r="D56" s="382"/>
      <c r="E56" s="382"/>
      <c r="F56" s="382"/>
      <c r="G56" s="382"/>
      <c r="H56" s="113"/>
      <c r="I56" s="327"/>
      <c r="J56" s="328"/>
      <c r="K56" s="78"/>
      <c r="L56" s="78"/>
      <c r="M56" s="78"/>
      <c r="N56" s="78"/>
      <c r="O56" s="78"/>
      <c r="P56" s="78"/>
      <c r="Q56" s="78"/>
    </row>
    <row r="57" spans="1:17" ht="24.95" customHeight="1" x14ac:dyDescent="0.2">
      <c r="A57" s="8">
        <f t="shared" si="0"/>
        <v>51</v>
      </c>
      <c r="B57" s="131"/>
      <c r="C57" s="122"/>
      <c r="D57" s="382"/>
      <c r="E57" s="382"/>
      <c r="F57" s="382"/>
      <c r="G57" s="382"/>
      <c r="H57" s="113"/>
      <c r="I57" s="327"/>
      <c r="J57" s="328"/>
      <c r="K57" s="78"/>
      <c r="L57" s="78"/>
      <c r="M57" s="78"/>
      <c r="N57" s="78"/>
      <c r="O57" s="78"/>
      <c r="P57" s="78"/>
      <c r="Q57" s="78"/>
    </row>
    <row r="58" spans="1:17" ht="24.95" customHeight="1" x14ac:dyDescent="0.2">
      <c r="A58" s="8">
        <f t="shared" si="0"/>
        <v>52</v>
      </c>
      <c r="B58" s="131"/>
      <c r="C58" s="122"/>
      <c r="D58" s="382"/>
      <c r="E58" s="382"/>
      <c r="F58" s="382"/>
      <c r="G58" s="382"/>
      <c r="H58" s="113"/>
      <c r="I58" s="327"/>
      <c r="J58" s="328"/>
      <c r="K58" s="78"/>
      <c r="L58" s="78"/>
      <c r="M58" s="78"/>
      <c r="N58" s="78"/>
      <c r="O58" s="78"/>
      <c r="P58" s="78"/>
      <c r="Q58" s="78"/>
    </row>
    <row r="59" spans="1:17" ht="24.95" customHeight="1" x14ac:dyDescent="0.2">
      <c r="A59" s="8">
        <f t="shared" si="0"/>
        <v>53</v>
      </c>
      <c r="B59" s="131"/>
      <c r="C59" s="122"/>
      <c r="D59" s="382"/>
      <c r="E59" s="382"/>
      <c r="F59" s="382"/>
      <c r="G59" s="382"/>
      <c r="H59" s="113"/>
      <c r="I59" s="327"/>
      <c r="J59" s="328"/>
      <c r="K59" s="78"/>
      <c r="L59" s="78"/>
      <c r="M59" s="78"/>
      <c r="N59" s="78"/>
      <c r="O59" s="78"/>
      <c r="P59" s="78"/>
      <c r="Q59" s="78"/>
    </row>
    <row r="60" spans="1:17" ht="24.95" customHeight="1" x14ac:dyDescent="0.2">
      <c r="A60" s="8">
        <f t="shared" si="0"/>
        <v>54</v>
      </c>
      <c r="B60" s="131"/>
      <c r="C60" s="122"/>
      <c r="D60" s="382"/>
      <c r="E60" s="382"/>
      <c r="F60" s="382"/>
      <c r="G60" s="382"/>
      <c r="H60" s="113"/>
      <c r="I60" s="327"/>
      <c r="J60" s="328"/>
      <c r="K60" s="78"/>
      <c r="L60" s="78"/>
      <c r="M60" s="78"/>
      <c r="N60" s="78"/>
      <c r="O60" s="78"/>
      <c r="P60" s="78"/>
      <c r="Q60" s="78"/>
    </row>
    <row r="61" spans="1:17" ht="24.95" customHeight="1" x14ac:dyDescent="0.2">
      <c r="A61" s="8">
        <f t="shared" si="0"/>
        <v>55</v>
      </c>
      <c r="B61" s="131"/>
      <c r="C61" s="122"/>
      <c r="D61" s="382"/>
      <c r="E61" s="382"/>
      <c r="F61" s="382"/>
      <c r="G61" s="382"/>
      <c r="H61" s="113"/>
      <c r="I61" s="327"/>
      <c r="J61" s="328"/>
      <c r="K61" s="78"/>
      <c r="L61" s="78"/>
      <c r="M61" s="78"/>
      <c r="N61" s="78"/>
      <c r="O61" s="78"/>
      <c r="P61" s="78"/>
      <c r="Q61" s="78"/>
    </row>
    <row r="62" spans="1:17" ht="24.95" customHeight="1" x14ac:dyDescent="0.2">
      <c r="A62" s="8">
        <f t="shared" si="0"/>
        <v>56</v>
      </c>
      <c r="B62" s="131"/>
      <c r="C62" s="122"/>
      <c r="D62" s="382"/>
      <c r="E62" s="382"/>
      <c r="F62" s="382"/>
      <c r="G62" s="382"/>
      <c r="H62" s="113"/>
      <c r="I62" s="327"/>
      <c r="J62" s="328"/>
      <c r="K62" s="78"/>
      <c r="L62" s="78"/>
      <c r="M62" s="78"/>
      <c r="N62" s="78"/>
      <c r="O62" s="78"/>
      <c r="P62" s="78"/>
      <c r="Q62" s="78"/>
    </row>
    <row r="63" spans="1:17" ht="24.95" customHeight="1" x14ac:dyDescent="0.2">
      <c r="A63" s="8">
        <f t="shared" si="0"/>
        <v>57</v>
      </c>
      <c r="B63" s="131"/>
      <c r="C63" s="122"/>
      <c r="D63" s="382"/>
      <c r="E63" s="382"/>
      <c r="F63" s="382"/>
      <c r="G63" s="382"/>
      <c r="H63" s="113"/>
      <c r="I63" s="327"/>
      <c r="J63" s="328"/>
      <c r="K63" s="78"/>
      <c r="L63" s="78"/>
      <c r="M63" s="78"/>
      <c r="N63" s="78"/>
      <c r="O63" s="78"/>
      <c r="P63" s="78"/>
      <c r="Q63" s="78"/>
    </row>
    <row r="64" spans="1:17" ht="24.95" customHeight="1" x14ac:dyDescent="0.2">
      <c r="A64" s="8">
        <f t="shared" si="0"/>
        <v>58</v>
      </c>
      <c r="B64" s="131"/>
      <c r="C64" s="122"/>
      <c r="D64" s="382"/>
      <c r="E64" s="382"/>
      <c r="F64" s="382"/>
      <c r="G64" s="382"/>
      <c r="H64" s="113"/>
      <c r="I64" s="327"/>
      <c r="J64" s="328"/>
      <c r="K64" s="78"/>
      <c r="L64" s="78"/>
      <c r="M64" s="78"/>
      <c r="N64" s="78"/>
      <c r="O64" s="78"/>
      <c r="P64" s="78"/>
      <c r="Q64" s="78"/>
    </row>
    <row r="65" spans="1:17" ht="24.95" customHeight="1" x14ac:dyDescent="0.2">
      <c r="A65" s="8">
        <f t="shared" si="0"/>
        <v>59</v>
      </c>
      <c r="B65" s="131"/>
      <c r="C65" s="122"/>
      <c r="D65" s="382"/>
      <c r="E65" s="382"/>
      <c r="F65" s="382"/>
      <c r="G65" s="382"/>
      <c r="H65" s="113"/>
      <c r="I65" s="327"/>
      <c r="J65" s="328"/>
      <c r="K65" s="78"/>
      <c r="L65" s="78"/>
      <c r="M65" s="78"/>
      <c r="N65" s="78"/>
      <c r="O65" s="78"/>
      <c r="P65" s="78"/>
      <c r="Q65" s="78"/>
    </row>
    <row r="66" spans="1:17" ht="24.95" customHeight="1" x14ac:dyDescent="0.2">
      <c r="A66" s="8">
        <f t="shared" si="0"/>
        <v>60</v>
      </c>
      <c r="B66" s="131"/>
      <c r="C66" s="122"/>
      <c r="D66" s="382"/>
      <c r="E66" s="382"/>
      <c r="F66" s="382"/>
      <c r="G66" s="382"/>
      <c r="H66" s="113"/>
      <c r="I66" s="327"/>
      <c r="J66" s="328"/>
      <c r="K66" s="78"/>
      <c r="L66" s="78"/>
      <c r="M66" s="78"/>
      <c r="N66" s="78"/>
      <c r="O66" s="78"/>
      <c r="P66" s="78"/>
      <c r="Q66" s="78"/>
    </row>
    <row r="67" spans="1:17" ht="24.95" customHeight="1" x14ac:dyDescent="0.2">
      <c r="A67" s="8">
        <f t="shared" si="0"/>
        <v>61</v>
      </c>
      <c r="B67" s="131"/>
      <c r="C67" s="122"/>
      <c r="D67" s="382"/>
      <c r="E67" s="382"/>
      <c r="F67" s="382"/>
      <c r="G67" s="382"/>
      <c r="H67" s="113"/>
      <c r="I67" s="327"/>
      <c r="J67" s="328"/>
      <c r="K67" s="78"/>
      <c r="L67" s="78"/>
      <c r="M67" s="78"/>
      <c r="N67" s="78"/>
      <c r="O67" s="78"/>
      <c r="P67" s="78"/>
      <c r="Q67" s="78"/>
    </row>
    <row r="68" spans="1:17" ht="24.95" customHeight="1" x14ac:dyDescent="0.2">
      <c r="A68" s="8">
        <f t="shared" si="0"/>
        <v>62</v>
      </c>
      <c r="B68" s="131"/>
      <c r="C68" s="122"/>
      <c r="D68" s="382"/>
      <c r="E68" s="382"/>
      <c r="F68" s="382"/>
      <c r="G68" s="382"/>
      <c r="H68" s="113"/>
      <c r="I68" s="327"/>
      <c r="J68" s="328"/>
      <c r="K68" s="78"/>
      <c r="L68" s="78"/>
      <c r="M68" s="78"/>
      <c r="N68" s="78"/>
      <c r="O68" s="78"/>
      <c r="P68" s="78"/>
      <c r="Q68" s="78"/>
    </row>
    <row r="69" spans="1:17" ht="24.95" customHeight="1" x14ac:dyDescent="0.2">
      <c r="A69" s="8">
        <f t="shared" si="0"/>
        <v>63</v>
      </c>
      <c r="B69" s="131"/>
      <c r="C69" s="122"/>
      <c r="D69" s="382"/>
      <c r="E69" s="382"/>
      <c r="F69" s="382"/>
      <c r="G69" s="382"/>
      <c r="H69" s="113"/>
      <c r="I69" s="327"/>
      <c r="J69" s="328"/>
      <c r="K69" s="78"/>
      <c r="L69" s="78"/>
      <c r="M69" s="78"/>
      <c r="N69" s="78"/>
      <c r="O69" s="78"/>
      <c r="P69" s="78"/>
      <c r="Q69" s="78"/>
    </row>
    <row r="70" spans="1:17" ht="24.95" customHeight="1" x14ac:dyDescent="0.2">
      <c r="A70" s="8">
        <f t="shared" si="0"/>
        <v>64</v>
      </c>
      <c r="B70" s="131"/>
      <c r="C70" s="122"/>
      <c r="D70" s="382"/>
      <c r="E70" s="382"/>
      <c r="F70" s="382"/>
      <c r="G70" s="382"/>
      <c r="H70" s="113"/>
      <c r="I70" s="327"/>
      <c r="J70" s="328"/>
      <c r="K70" s="78"/>
      <c r="L70" s="78"/>
      <c r="M70" s="78"/>
      <c r="N70" s="78"/>
      <c r="O70" s="78"/>
      <c r="P70" s="78"/>
      <c r="Q70" s="78"/>
    </row>
    <row r="71" spans="1:17" ht="24.95" customHeight="1" x14ac:dyDescent="0.2">
      <c r="A71" s="8">
        <f t="shared" si="0"/>
        <v>65</v>
      </c>
      <c r="B71" s="131"/>
      <c r="C71" s="122"/>
      <c r="D71" s="382"/>
      <c r="E71" s="382"/>
      <c r="F71" s="382"/>
      <c r="G71" s="382"/>
      <c r="H71" s="113"/>
      <c r="I71" s="327"/>
      <c r="J71" s="328"/>
      <c r="K71" s="78"/>
      <c r="L71" s="78"/>
      <c r="M71" s="78"/>
      <c r="N71" s="78"/>
      <c r="O71" s="78"/>
      <c r="P71" s="78"/>
      <c r="Q71" s="78"/>
    </row>
    <row r="72" spans="1:17" ht="24.95" customHeight="1" x14ac:dyDescent="0.2">
      <c r="A72" s="8">
        <f>1+A71</f>
        <v>66</v>
      </c>
      <c r="B72" s="131"/>
      <c r="C72" s="122"/>
      <c r="D72" s="382"/>
      <c r="E72" s="382"/>
      <c r="F72" s="382"/>
      <c r="G72" s="382"/>
      <c r="H72" s="113"/>
      <c r="I72" s="327"/>
      <c r="J72" s="328"/>
      <c r="K72" s="78"/>
      <c r="L72" s="78"/>
      <c r="M72" s="78"/>
      <c r="N72" s="78"/>
      <c r="O72" s="78"/>
      <c r="P72" s="78"/>
      <c r="Q72" s="78"/>
    </row>
    <row r="73" spans="1:17" ht="24.95" customHeight="1" x14ac:dyDescent="0.2">
      <c r="A73" s="8">
        <f>1+A72</f>
        <v>67</v>
      </c>
      <c r="B73" s="131"/>
      <c r="C73" s="122"/>
      <c r="D73" s="382"/>
      <c r="E73" s="382"/>
      <c r="F73" s="382"/>
      <c r="G73" s="382"/>
      <c r="H73" s="113"/>
      <c r="I73" s="327"/>
      <c r="J73" s="328"/>
      <c r="K73" s="78"/>
      <c r="L73" s="78"/>
      <c r="M73" s="78"/>
      <c r="N73" s="78"/>
      <c r="O73" s="78"/>
      <c r="P73" s="78"/>
      <c r="Q73" s="78"/>
    </row>
    <row r="74" spans="1:17" ht="24.95" customHeight="1" x14ac:dyDescent="0.2">
      <c r="A74" s="8">
        <f>1+A73</f>
        <v>68</v>
      </c>
      <c r="B74" s="131"/>
      <c r="C74" s="122"/>
      <c r="D74" s="382"/>
      <c r="E74" s="382"/>
      <c r="F74" s="382"/>
      <c r="G74" s="382"/>
      <c r="H74" s="113"/>
      <c r="I74" s="327"/>
      <c r="J74" s="328"/>
      <c r="K74" s="78"/>
      <c r="L74" s="78"/>
      <c r="M74" s="78"/>
      <c r="N74" s="78"/>
      <c r="O74" s="78"/>
      <c r="P74" s="78"/>
      <c r="Q74" s="78"/>
    </row>
    <row r="75" spans="1:17" ht="24.95" customHeight="1" x14ac:dyDescent="0.2">
      <c r="A75" s="8">
        <f>1+A74</f>
        <v>69</v>
      </c>
      <c r="B75" s="131"/>
      <c r="C75" s="122"/>
      <c r="D75" s="382"/>
      <c r="E75" s="382"/>
      <c r="F75" s="382"/>
      <c r="G75" s="382"/>
      <c r="H75" s="113"/>
      <c r="I75" s="327"/>
      <c r="J75" s="328"/>
      <c r="K75" s="78"/>
      <c r="L75" s="78"/>
      <c r="M75" s="78"/>
      <c r="N75" s="78"/>
      <c r="O75" s="78"/>
      <c r="P75" s="78"/>
      <c r="Q75" s="78"/>
    </row>
    <row r="76" spans="1:17" ht="24.95" customHeight="1" thickBot="1" x14ac:dyDescent="0.25">
      <c r="A76" s="8">
        <f>1+A75</f>
        <v>70</v>
      </c>
      <c r="B76" s="132"/>
      <c r="C76" s="118"/>
      <c r="D76" s="383"/>
      <c r="E76" s="383"/>
      <c r="F76" s="383"/>
      <c r="G76" s="383"/>
      <c r="H76" s="114"/>
      <c r="I76" s="345"/>
      <c r="J76" s="346"/>
      <c r="K76" s="78"/>
      <c r="L76" s="78"/>
      <c r="M76" s="78"/>
      <c r="N76" s="78"/>
      <c r="O76" s="78"/>
      <c r="P76" s="78"/>
      <c r="Q76" s="78"/>
    </row>
    <row r="77" spans="1:17" ht="24.95" customHeight="1" x14ac:dyDescent="0.2">
      <c r="A77" s="8">
        <v>71</v>
      </c>
      <c r="B77" s="130"/>
      <c r="C77" s="100"/>
      <c r="D77" s="384"/>
      <c r="E77" s="384"/>
      <c r="F77" s="384"/>
      <c r="G77" s="384"/>
      <c r="H77" s="112"/>
      <c r="I77" s="334"/>
      <c r="J77" s="335"/>
      <c r="K77" s="78"/>
      <c r="L77" s="78"/>
      <c r="M77" s="78"/>
      <c r="N77" s="78"/>
      <c r="O77" s="78"/>
      <c r="P77" s="78"/>
      <c r="Q77" s="78"/>
    </row>
    <row r="78" spans="1:17" ht="24.95" customHeight="1" x14ac:dyDescent="0.2">
      <c r="A78" s="8">
        <v>72</v>
      </c>
      <c r="B78" s="131"/>
      <c r="C78" s="122"/>
      <c r="D78" s="382"/>
      <c r="E78" s="382"/>
      <c r="F78" s="382"/>
      <c r="G78" s="382"/>
      <c r="H78" s="113"/>
      <c r="I78" s="327"/>
      <c r="J78" s="328"/>
      <c r="K78" s="78"/>
      <c r="L78" s="78"/>
      <c r="M78" s="78"/>
      <c r="N78" s="78"/>
      <c r="O78" s="78"/>
      <c r="P78" s="78"/>
      <c r="Q78" s="78"/>
    </row>
    <row r="79" spans="1:17" ht="24.95" customHeight="1" x14ac:dyDescent="0.2">
      <c r="A79" s="8">
        <v>73</v>
      </c>
      <c r="B79" s="131"/>
      <c r="C79" s="122"/>
      <c r="D79" s="382"/>
      <c r="E79" s="382"/>
      <c r="F79" s="382"/>
      <c r="G79" s="382"/>
      <c r="H79" s="113"/>
      <c r="I79" s="327"/>
      <c r="J79" s="328"/>
      <c r="K79" s="78"/>
      <c r="L79" s="78"/>
      <c r="M79" s="78"/>
      <c r="N79" s="78"/>
      <c r="O79" s="78"/>
      <c r="P79" s="78"/>
      <c r="Q79" s="78"/>
    </row>
    <row r="80" spans="1:17" ht="24.95" customHeight="1" x14ac:dyDescent="0.2">
      <c r="A80" s="8">
        <v>74</v>
      </c>
      <c r="B80" s="131"/>
      <c r="C80" s="122"/>
      <c r="D80" s="382"/>
      <c r="E80" s="382"/>
      <c r="F80" s="382"/>
      <c r="G80" s="382"/>
      <c r="H80" s="113"/>
      <c r="I80" s="327"/>
      <c r="J80" s="328"/>
      <c r="K80" s="78"/>
      <c r="L80" s="78"/>
      <c r="M80" s="78"/>
      <c r="N80" s="78"/>
      <c r="O80" s="78"/>
      <c r="P80" s="78"/>
      <c r="Q80" s="78"/>
    </row>
    <row r="81" spans="1:17" ht="24.95" customHeight="1" x14ac:dyDescent="0.2">
      <c r="A81" s="8">
        <v>75</v>
      </c>
      <c r="B81" s="131"/>
      <c r="C81" s="122"/>
      <c r="D81" s="382"/>
      <c r="E81" s="382"/>
      <c r="F81" s="382"/>
      <c r="G81" s="382"/>
      <c r="H81" s="113"/>
      <c r="I81" s="327"/>
      <c r="J81" s="328"/>
      <c r="K81" s="78"/>
      <c r="L81" s="78"/>
      <c r="M81" s="78"/>
      <c r="N81" s="78"/>
      <c r="O81" s="78"/>
      <c r="P81" s="78"/>
      <c r="Q81" s="78"/>
    </row>
    <row r="82" spans="1:17" ht="24.95" customHeight="1" x14ac:dyDescent="0.2">
      <c r="A82" s="8">
        <v>76</v>
      </c>
      <c r="B82" s="131"/>
      <c r="C82" s="122"/>
      <c r="D82" s="382"/>
      <c r="E82" s="382"/>
      <c r="F82" s="382"/>
      <c r="G82" s="382"/>
      <c r="H82" s="113"/>
      <c r="I82" s="327"/>
      <c r="J82" s="328"/>
      <c r="K82" s="78"/>
      <c r="L82" s="78"/>
      <c r="M82" s="78"/>
      <c r="N82" s="78"/>
      <c r="O82" s="78"/>
      <c r="P82" s="78"/>
      <c r="Q82" s="78"/>
    </row>
    <row r="83" spans="1:17" ht="24.95" customHeight="1" x14ac:dyDescent="0.2">
      <c r="A83" s="8">
        <v>77</v>
      </c>
      <c r="B83" s="131"/>
      <c r="C83" s="122"/>
      <c r="D83" s="382"/>
      <c r="E83" s="382"/>
      <c r="F83" s="382"/>
      <c r="G83" s="382"/>
      <c r="H83" s="113"/>
      <c r="I83" s="327"/>
      <c r="J83" s="328"/>
      <c r="K83" s="78"/>
      <c r="L83" s="78"/>
      <c r="M83" s="78"/>
      <c r="N83" s="78"/>
      <c r="O83" s="78"/>
      <c r="P83" s="78"/>
      <c r="Q83" s="78"/>
    </row>
    <row r="84" spans="1:17" ht="24.95" customHeight="1" x14ac:dyDescent="0.2">
      <c r="A84" s="8">
        <v>78</v>
      </c>
      <c r="B84" s="131"/>
      <c r="C84" s="122"/>
      <c r="D84" s="382"/>
      <c r="E84" s="382"/>
      <c r="F84" s="382"/>
      <c r="G84" s="382"/>
      <c r="H84" s="113"/>
      <c r="I84" s="327"/>
      <c r="J84" s="328"/>
      <c r="K84" s="78"/>
      <c r="L84" s="78"/>
      <c r="M84" s="78"/>
      <c r="N84" s="78"/>
      <c r="O84" s="78"/>
      <c r="P84" s="78"/>
      <c r="Q84" s="78"/>
    </row>
    <row r="85" spans="1:17" ht="24.95" customHeight="1" x14ac:dyDescent="0.2">
      <c r="A85" s="8">
        <v>79</v>
      </c>
      <c r="B85" s="131"/>
      <c r="C85" s="122"/>
      <c r="D85" s="382"/>
      <c r="E85" s="382"/>
      <c r="F85" s="382"/>
      <c r="G85" s="382"/>
      <c r="H85" s="113"/>
      <c r="I85" s="327"/>
      <c r="J85" s="328"/>
      <c r="K85" s="78"/>
      <c r="L85" s="78"/>
      <c r="M85" s="78"/>
      <c r="N85" s="78"/>
      <c r="O85" s="78"/>
      <c r="P85" s="78"/>
      <c r="Q85" s="78"/>
    </row>
    <row r="86" spans="1:17" ht="24.95" customHeight="1" x14ac:dyDescent="0.2">
      <c r="A86" s="8">
        <v>80</v>
      </c>
      <c r="B86" s="131"/>
      <c r="C86" s="122"/>
      <c r="D86" s="382"/>
      <c r="E86" s="382"/>
      <c r="F86" s="382"/>
      <c r="G86" s="382"/>
      <c r="H86" s="113"/>
      <c r="I86" s="327"/>
      <c r="J86" s="328"/>
      <c r="K86" s="78"/>
      <c r="L86" s="78"/>
      <c r="M86" s="78"/>
      <c r="N86" s="78"/>
      <c r="O86" s="78"/>
      <c r="P86" s="78"/>
      <c r="Q86" s="78"/>
    </row>
    <row r="87" spans="1:17" ht="24.95" customHeight="1" x14ac:dyDescent="0.2">
      <c r="A87" s="8">
        <v>81</v>
      </c>
      <c r="B87" s="131"/>
      <c r="C87" s="122"/>
      <c r="D87" s="382"/>
      <c r="E87" s="382"/>
      <c r="F87" s="382"/>
      <c r="G87" s="382"/>
      <c r="H87" s="113"/>
      <c r="I87" s="327"/>
      <c r="J87" s="328"/>
      <c r="K87" s="78"/>
      <c r="L87" s="78"/>
      <c r="M87" s="78"/>
      <c r="N87" s="78"/>
      <c r="O87" s="78"/>
      <c r="P87" s="78"/>
      <c r="Q87" s="78"/>
    </row>
    <row r="88" spans="1:17" ht="24.95" customHeight="1" x14ac:dyDescent="0.2">
      <c r="A88" s="8">
        <v>82</v>
      </c>
      <c r="B88" s="131"/>
      <c r="C88" s="122"/>
      <c r="D88" s="382"/>
      <c r="E88" s="382"/>
      <c r="F88" s="382"/>
      <c r="G88" s="382"/>
      <c r="H88" s="113"/>
      <c r="I88" s="327"/>
      <c r="J88" s="328"/>
      <c r="K88" s="78"/>
      <c r="L88" s="78"/>
      <c r="M88" s="78"/>
      <c r="N88" s="78"/>
      <c r="O88" s="78"/>
      <c r="P88" s="78"/>
      <c r="Q88" s="78"/>
    </row>
    <row r="89" spans="1:17" ht="24.95" customHeight="1" x14ac:dyDescent="0.2">
      <c r="A89" s="8">
        <v>83</v>
      </c>
      <c r="B89" s="131"/>
      <c r="C89" s="122"/>
      <c r="D89" s="382"/>
      <c r="E89" s="382"/>
      <c r="F89" s="382"/>
      <c r="G89" s="382"/>
      <c r="H89" s="113"/>
      <c r="I89" s="327"/>
      <c r="J89" s="328"/>
      <c r="K89" s="78"/>
      <c r="L89" s="78"/>
      <c r="M89" s="78"/>
      <c r="N89" s="78"/>
      <c r="O89" s="78"/>
      <c r="P89" s="78"/>
      <c r="Q89" s="78"/>
    </row>
    <row r="90" spans="1:17" ht="24.95" customHeight="1" x14ac:dyDescent="0.2">
      <c r="A90" s="8">
        <v>84</v>
      </c>
      <c r="B90" s="131"/>
      <c r="C90" s="122"/>
      <c r="D90" s="382"/>
      <c r="E90" s="382"/>
      <c r="F90" s="382"/>
      <c r="G90" s="382"/>
      <c r="H90" s="113"/>
      <c r="I90" s="327"/>
      <c r="J90" s="328"/>
      <c r="K90" s="78"/>
      <c r="L90" s="78"/>
      <c r="M90" s="78"/>
      <c r="N90" s="78"/>
      <c r="O90" s="78"/>
      <c r="P90" s="78"/>
      <c r="Q90" s="78"/>
    </row>
    <row r="91" spans="1:17" ht="24.95" customHeight="1" x14ac:dyDescent="0.2">
      <c r="A91" s="8">
        <v>85</v>
      </c>
      <c r="B91" s="131"/>
      <c r="C91" s="122"/>
      <c r="D91" s="382"/>
      <c r="E91" s="382"/>
      <c r="F91" s="382"/>
      <c r="G91" s="382"/>
      <c r="H91" s="113"/>
      <c r="I91" s="327"/>
      <c r="J91" s="328"/>
      <c r="K91" s="78"/>
      <c r="L91" s="78"/>
      <c r="M91" s="78"/>
      <c r="N91" s="78"/>
      <c r="O91" s="78"/>
      <c r="P91" s="78"/>
      <c r="Q91" s="78"/>
    </row>
    <row r="92" spans="1:17" ht="24.95" customHeight="1" x14ac:dyDescent="0.2">
      <c r="A92" s="8">
        <v>86</v>
      </c>
      <c r="B92" s="131"/>
      <c r="C92" s="122"/>
      <c r="D92" s="382"/>
      <c r="E92" s="382"/>
      <c r="F92" s="382"/>
      <c r="G92" s="382"/>
      <c r="H92" s="113"/>
      <c r="I92" s="327"/>
      <c r="J92" s="328"/>
      <c r="K92" s="78"/>
      <c r="L92" s="78"/>
      <c r="M92" s="78"/>
      <c r="N92" s="78"/>
      <c r="O92" s="78"/>
      <c r="P92" s="78"/>
      <c r="Q92" s="78"/>
    </row>
    <row r="93" spans="1:17" ht="24.95" customHeight="1" x14ac:dyDescent="0.2">
      <c r="A93" s="8">
        <v>87</v>
      </c>
      <c r="B93" s="131"/>
      <c r="C93" s="122"/>
      <c r="D93" s="382"/>
      <c r="E93" s="382"/>
      <c r="F93" s="382"/>
      <c r="G93" s="382"/>
      <c r="H93" s="113"/>
      <c r="I93" s="327"/>
      <c r="J93" s="328"/>
      <c r="K93" s="78"/>
      <c r="L93" s="78"/>
      <c r="M93" s="78"/>
      <c r="N93" s="78"/>
      <c r="O93" s="78"/>
      <c r="P93" s="78"/>
      <c r="Q93" s="78"/>
    </row>
    <row r="94" spans="1:17" ht="24.95" customHeight="1" x14ac:dyDescent="0.2">
      <c r="A94" s="8">
        <v>88</v>
      </c>
      <c r="B94" s="131"/>
      <c r="C94" s="122"/>
      <c r="D94" s="382"/>
      <c r="E94" s="382"/>
      <c r="F94" s="382"/>
      <c r="G94" s="382"/>
      <c r="H94" s="113"/>
      <c r="I94" s="327"/>
      <c r="J94" s="328"/>
      <c r="K94" s="78"/>
      <c r="L94" s="78"/>
      <c r="M94" s="78"/>
      <c r="N94" s="78"/>
      <c r="O94" s="78"/>
      <c r="P94" s="78"/>
      <c r="Q94" s="78"/>
    </row>
    <row r="95" spans="1:17" ht="24.95" customHeight="1" x14ac:dyDescent="0.2">
      <c r="A95" s="8">
        <v>89</v>
      </c>
      <c r="B95" s="131"/>
      <c r="C95" s="122"/>
      <c r="D95" s="382"/>
      <c r="E95" s="382"/>
      <c r="F95" s="382"/>
      <c r="G95" s="382"/>
      <c r="H95" s="113"/>
      <c r="I95" s="327"/>
      <c r="J95" s="328"/>
      <c r="K95" s="78"/>
      <c r="L95" s="78"/>
      <c r="M95" s="78"/>
      <c r="N95" s="78"/>
      <c r="O95" s="78"/>
      <c r="P95" s="78"/>
      <c r="Q95" s="78"/>
    </row>
    <row r="96" spans="1:17" ht="24.95" customHeight="1" x14ac:dyDescent="0.2">
      <c r="A96" s="8">
        <v>90</v>
      </c>
      <c r="B96" s="131"/>
      <c r="C96" s="122"/>
      <c r="D96" s="382"/>
      <c r="E96" s="382"/>
      <c r="F96" s="382"/>
      <c r="G96" s="382"/>
      <c r="H96" s="113"/>
      <c r="I96" s="327"/>
      <c r="J96" s="328"/>
      <c r="K96" s="78"/>
      <c r="L96" s="78"/>
      <c r="M96" s="78"/>
      <c r="N96" s="78"/>
      <c r="O96" s="78"/>
      <c r="P96" s="78"/>
      <c r="Q96" s="78"/>
    </row>
    <row r="97" spans="1:17" ht="24.95" customHeight="1" x14ac:dyDescent="0.2">
      <c r="A97" s="8">
        <v>91</v>
      </c>
      <c r="B97" s="131"/>
      <c r="C97" s="122"/>
      <c r="D97" s="382"/>
      <c r="E97" s="382"/>
      <c r="F97" s="382"/>
      <c r="G97" s="382"/>
      <c r="H97" s="113"/>
      <c r="I97" s="327"/>
      <c r="J97" s="328"/>
      <c r="K97" s="78"/>
      <c r="L97" s="78"/>
      <c r="M97" s="78"/>
      <c r="N97" s="78"/>
      <c r="O97" s="78"/>
      <c r="P97" s="78"/>
      <c r="Q97" s="78"/>
    </row>
    <row r="98" spans="1:17" ht="24.95" customHeight="1" x14ac:dyDescent="0.2">
      <c r="A98" s="8">
        <v>92</v>
      </c>
      <c r="B98" s="131"/>
      <c r="C98" s="122"/>
      <c r="D98" s="382"/>
      <c r="E98" s="382"/>
      <c r="F98" s="382"/>
      <c r="G98" s="382"/>
      <c r="H98" s="113"/>
      <c r="I98" s="327"/>
      <c r="J98" s="328"/>
      <c r="K98" s="78"/>
      <c r="L98" s="78"/>
      <c r="M98" s="78"/>
      <c r="N98" s="78"/>
      <c r="O98" s="78"/>
      <c r="P98" s="78"/>
      <c r="Q98" s="78"/>
    </row>
    <row r="99" spans="1:17" ht="24.95" customHeight="1" x14ac:dyDescent="0.2">
      <c r="A99" s="8">
        <v>93</v>
      </c>
      <c r="B99" s="131"/>
      <c r="C99" s="122"/>
      <c r="D99" s="382"/>
      <c r="E99" s="382"/>
      <c r="F99" s="382"/>
      <c r="G99" s="382"/>
      <c r="H99" s="113"/>
      <c r="I99" s="327"/>
      <c r="J99" s="328"/>
      <c r="K99" s="78"/>
      <c r="L99" s="78"/>
      <c r="M99" s="78"/>
      <c r="N99" s="78"/>
      <c r="O99" s="78"/>
      <c r="P99" s="78"/>
      <c r="Q99" s="78"/>
    </row>
    <row r="100" spans="1:17" ht="24.95" customHeight="1" x14ac:dyDescent="0.2">
      <c r="A100" s="8">
        <v>94</v>
      </c>
      <c r="B100" s="131"/>
      <c r="C100" s="122"/>
      <c r="D100" s="382"/>
      <c r="E100" s="382"/>
      <c r="F100" s="382"/>
      <c r="G100" s="382"/>
      <c r="H100" s="113"/>
      <c r="I100" s="327"/>
      <c r="J100" s="328"/>
      <c r="K100" s="78"/>
      <c r="L100" s="78"/>
      <c r="M100" s="78"/>
      <c r="N100" s="78"/>
      <c r="O100" s="78"/>
      <c r="P100" s="78"/>
      <c r="Q100" s="78"/>
    </row>
    <row r="101" spans="1:17" ht="24.95" customHeight="1" x14ac:dyDescent="0.2">
      <c r="A101" s="8">
        <v>95</v>
      </c>
      <c r="B101" s="131"/>
      <c r="C101" s="122"/>
      <c r="D101" s="382"/>
      <c r="E101" s="382"/>
      <c r="F101" s="382"/>
      <c r="G101" s="382"/>
      <c r="H101" s="113"/>
      <c r="I101" s="327"/>
      <c r="J101" s="328"/>
      <c r="K101" s="78"/>
      <c r="L101" s="78"/>
      <c r="M101" s="78"/>
      <c r="N101" s="78"/>
      <c r="O101" s="78"/>
      <c r="P101" s="78"/>
      <c r="Q101" s="78"/>
    </row>
    <row r="102" spans="1:17" ht="24.95" customHeight="1" x14ac:dyDescent="0.2">
      <c r="A102" s="8">
        <v>96</v>
      </c>
      <c r="B102" s="131"/>
      <c r="C102" s="122"/>
      <c r="D102" s="382"/>
      <c r="E102" s="382"/>
      <c r="F102" s="382"/>
      <c r="G102" s="382"/>
      <c r="H102" s="113"/>
      <c r="I102" s="327"/>
      <c r="J102" s="328"/>
      <c r="K102" s="78"/>
      <c r="L102" s="78"/>
      <c r="M102" s="78"/>
      <c r="N102" s="78"/>
      <c r="O102" s="78"/>
      <c r="P102" s="78"/>
      <c r="Q102" s="78"/>
    </row>
    <row r="103" spans="1:17" ht="24.95" customHeight="1" x14ac:dyDescent="0.2">
      <c r="A103" s="8">
        <v>97</v>
      </c>
      <c r="B103" s="131"/>
      <c r="C103" s="122"/>
      <c r="D103" s="382"/>
      <c r="E103" s="382"/>
      <c r="F103" s="382"/>
      <c r="G103" s="382"/>
      <c r="H103" s="113"/>
      <c r="I103" s="327"/>
      <c r="J103" s="328"/>
      <c r="K103" s="78"/>
      <c r="L103" s="78"/>
      <c r="M103" s="78"/>
      <c r="N103" s="78"/>
      <c r="O103" s="78"/>
      <c r="P103" s="78"/>
      <c r="Q103" s="78"/>
    </row>
    <row r="104" spans="1:17" ht="24.95" customHeight="1" x14ac:dyDescent="0.2">
      <c r="A104" s="8">
        <v>98</v>
      </c>
      <c r="B104" s="131"/>
      <c r="C104" s="122"/>
      <c r="D104" s="382"/>
      <c r="E104" s="382"/>
      <c r="F104" s="382"/>
      <c r="G104" s="382"/>
      <c r="H104" s="113"/>
      <c r="I104" s="327"/>
      <c r="J104" s="328"/>
      <c r="K104" s="78"/>
      <c r="L104" s="78"/>
      <c r="M104" s="78"/>
      <c r="N104" s="78"/>
      <c r="O104" s="78"/>
      <c r="P104" s="78"/>
      <c r="Q104" s="78"/>
    </row>
    <row r="105" spans="1:17" ht="24.95" customHeight="1" x14ac:dyDescent="0.2">
      <c r="A105" s="8">
        <v>99</v>
      </c>
      <c r="B105" s="131"/>
      <c r="C105" s="122"/>
      <c r="D105" s="382"/>
      <c r="E105" s="382"/>
      <c r="F105" s="382"/>
      <c r="G105" s="382"/>
      <c r="H105" s="113"/>
      <c r="I105" s="327"/>
      <c r="J105" s="328"/>
      <c r="K105" s="78"/>
      <c r="L105" s="78"/>
      <c r="M105" s="78"/>
      <c r="N105" s="78"/>
      <c r="O105" s="78"/>
      <c r="P105" s="78"/>
      <c r="Q105" s="78"/>
    </row>
    <row r="106" spans="1:17" ht="24.95" customHeight="1" x14ac:dyDescent="0.2">
      <c r="A106" s="8">
        <v>100</v>
      </c>
      <c r="B106" s="131"/>
      <c r="C106" s="122"/>
      <c r="D106" s="382"/>
      <c r="E106" s="382"/>
      <c r="F106" s="382"/>
      <c r="G106" s="382"/>
      <c r="H106" s="113"/>
      <c r="I106" s="327"/>
      <c r="J106" s="328"/>
      <c r="K106" s="78"/>
      <c r="L106" s="78"/>
      <c r="M106" s="78"/>
      <c r="N106" s="78"/>
      <c r="O106" s="78"/>
      <c r="P106" s="78"/>
      <c r="Q106" s="78"/>
    </row>
    <row r="107" spans="1:17" ht="24.95" customHeight="1" x14ac:dyDescent="0.2">
      <c r="A107" s="8">
        <v>101</v>
      </c>
      <c r="B107" s="131"/>
      <c r="C107" s="122"/>
      <c r="D107" s="382"/>
      <c r="E107" s="382"/>
      <c r="F107" s="382"/>
      <c r="G107" s="382"/>
      <c r="H107" s="113"/>
      <c r="I107" s="327"/>
      <c r="J107" s="328"/>
      <c r="K107" s="78"/>
      <c r="L107" s="78"/>
      <c r="M107" s="78"/>
      <c r="N107" s="78"/>
      <c r="O107" s="78"/>
      <c r="P107" s="78"/>
      <c r="Q107" s="78"/>
    </row>
    <row r="108" spans="1:17" ht="24.95" customHeight="1" x14ac:dyDescent="0.2">
      <c r="A108" s="8">
        <v>102</v>
      </c>
      <c r="B108" s="131"/>
      <c r="C108" s="122"/>
      <c r="D108" s="382"/>
      <c r="E108" s="382"/>
      <c r="F108" s="382"/>
      <c r="G108" s="382"/>
      <c r="H108" s="113"/>
      <c r="I108" s="327"/>
      <c r="J108" s="328"/>
      <c r="K108" s="78"/>
      <c r="L108" s="78"/>
      <c r="M108" s="78"/>
      <c r="N108" s="78"/>
      <c r="O108" s="78"/>
      <c r="P108" s="78"/>
      <c r="Q108" s="78"/>
    </row>
    <row r="109" spans="1:17" ht="24.95" customHeight="1" x14ac:dyDescent="0.2">
      <c r="A109" s="8">
        <v>103</v>
      </c>
      <c r="B109" s="131"/>
      <c r="C109" s="122"/>
      <c r="D109" s="382"/>
      <c r="E109" s="382"/>
      <c r="F109" s="382"/>
      <c r="G109" s="382"/>
      <c r="H109" s="113"/>
      <c r="I109" s="327"/>
      <c r="J109" s="328"/>
      <c r="K109" s="78"/>
      <c r="L109" s="78"/>
      <c r="M109" s="78"/>
      <c r="N109" s="78"/>
      <c r="O109" s="78"/>
      <c r="P109" s="78"/>
      <c r="Q109" s="78"/>
    </row>
    <row r="110" spans="1:17" ht="24.95" customHeight="1" x14ac:dyDescent="0.2">
      <c r="A110" s="8">
        <v>104</v>
      </c>
      <c r="B110" s="131"/>
      <c r="C110" s="122"/>
      <c r="D110" s="382"/>
      <c r="E110" s="382"/>
      <c r="F110" s="382"/>
      <c r="G110" s="382"/>
      <c r="H110" s="113"/>
      <c r="I110" s="327"/>
      <c r="J110" s="328"/>
      <c r="K110" s="78"/>
      <c r="L110" s="78"/>
      <c r="M110" s="78"/>
      <c r="N110" s="78"/>
      <c r="O110" s="78"/>
      <c r="P110" s="78"/>
      <c r="Q110" s="78"/>
    </row>
    <row r="111" spans="1:17" ht="24.95" customHeight="1" x14ac:dyDescent="0.2">
      <c r="A111" s="8">
        <v>105</v>
      </c>
      <c r="B111" s="131"/>
      <c r="C111" s="122"/>
      <c r="D111" s="382"/>
      <c r="E111" s="382"/>
      <c r="F111" s="382"/>
      <c r="G111" s="382"/>
      <c r="H111" s="113"/>
      <c r="I111" s="327"/>
      <c r="J111" s="328"/>
      <c r="K111" s="78"/>
      <c r="L111" s="78"/>
      <c r="M111" s="78"/>
      <c r="N111" s="78"/>
      <c r="O111" s="78"/>
      <c r="P111" s="78"/>
      <c r="Q111" s="78"/>
    </row>
    <row r="112" spans="1:17" ht="24.95" customHeight="1" x14ac:dyDescent="0.2">
      <c r="A112" s="8">
        <v>106</v>
      </c>
      <c r="B112" s="131"/>
      <c r="C112" s="122"/>
      <c r="D112" s="382"/>
      <c r="E112" s="382"/>
      <c r="F112" s="382"/>
      <c r="G112" s="382"/>
      <c r="H112" s="113"/>
      <c r="I112" s="327"/>
      <c r="J112" s="328"/>
      <c r="K112" s="78"/>
      <c r="L112" s="78"/>
      <c r="M112" s="78"/>
      <c r="N112" s="78"/>
      <c r="O112" s="78"/>
      <c r="P112" s="78"/>
      <c r="Q112" s="78"/>
    </row>
    <row r="113" spans="1:17" ht="24.95" customHeight="1" x14ac:dyDescent="0.2">
      <c r="A113" s="8">
        <v>107</v>
      </c>
      <c r="B113" s="131"/>
      <c r="C113" s="122"/>
      <c r="D113" s="382"/>
      <c r="E113" s="382"/>
      <c r="F113" s="382"/>
      <c r="G113" s="382"/>
      <c r="H113" s="113"/>
      <c r="I113" s="327"/>
      <c r="J113" s="328"/>
      <c r="K113" s="78"/>
      <c r="L113" s="78"/>
      <c r="M113" s="78"/>
      <c r="N113" s="78"/>
      <c r="O113" s="78"/>
      <c r="P113" s="78"/>
      <c r="Q113" s="78"/>
    </row>
    <row r="114" spans="1:17" ht="24.95" customHeight="1" x14ac:dyDescent="0.2">
      <c r="A114" s="8">
        <v>108</v>
      </c>
      <c r="B114" s="131"/>
      <c r="C114" s="122"/>
      <c r="D114" s="382"/>
      <c r="E114" s="382"/>
      <c r="F114" s="382"/>
      <c r="G114" s="382"/>
      <c r="H114" s="113"/>
      <c r="I114" s="327"/>
      <c r="J114" s="328"/>
      <c r="K114" s="78"/>
      <c r="L114" s="78"/>
      <c r="M114" s="78"/>
      <c r="N114" s="78"/>
      <c r="O114" s="78"/>
      <c r="P114" s="78"/>
      <c r="Q114" s="78"/>
    </row>
    <row r="115" spans="1:17" ht="24.95" customHeight="1" x14ac:dyDescent="0.2">
      <c r="A115" s="8">
        <v>109</v>
      </c>
      <c r="B115" s="131"/>
      <c r="C115" s="122"/>
      <c r="D115" s="382"/>
      <c r="E115" s="382"/>
      <c r="F115" s="382"/>
      <c r="G115" s="382"/>
      <c r="H115" s="113"/>
      <c r="I115" s="327"/>
      <c r="J115" s="328"/>
      <c r="K115" s="78"/>
      <c r="L115" s="78"/>
      <c r="M115" s="78"/>
      <c r="N115" s="78"/>
      <c r="O115" s="78"/>
      <c r="P115" s="78"/>
      <c r="Q115" s="78"/>
    </row>
    <row r="116" spans="1:17" ht="24.95" customHeight="1" x14ac:dyDescent="0.2">
      <c r="A116" s="8">
        <v>110</v>
      </c>
      <c r="B116" s="131"/>
      <c r="C116" s="122"/>
      <c r="D116" s="382"/>
      <c r="E116" s="382"/>
      <c r="F116" s="382"/>
      <c r="G116" s="382"/>
      <c r="H116" s="113"/>
      <c r="I116" s="327"/>
      <c r="J116" s="328"/>
      <c r="K116" s="78"/>
      <c r="L116" s="78"/>
      <c r="M116" s="78"/>
      <c r="N116" s="78"/>
      <c r="O116" s="78"/>
      <c r="P116" s="78"/>
      <c r="Q116" s="78"/>
    </row>
    <row r="117" spans="1:17" ht="24.95" customHeight="1" x14ac:dyDescent="0.2">
      <c r="A117" s="8">
        <v>111</v>
      </c>
      <c r="B117" s="131"/>
      <c r="C117" s="122"/>
      <c r="D117" s="382"/>
      <c r="E117" s="382"/>
      <c r="F117" s="382"/>
      <c r="G117" s="382"/>
      <c r="H117" s="113"/>
      <c r="I117" s="327"/>
      <c r="J117" s="328"/>
      <c r="K117" s="78"/>
      <c r="L117" s="78"/>
      <c r="M117" s="78"/>
      <c r="N117" s="78"/>
      <c r="O117" s="78"/>
      <c r="P117" s="78"/>
      <c r="Q117" s="78"/>
    </row>
    <row r="118" spans="1:17" ht="24.95" customHeight="1" x14ac:dyDescent="0.2">
      <c r="A118" s="8">
        <v>112</v>
      </c>
      <c r="B118" s="131"/>
      <c r="C118" s="122"/>
      <c r="D118" s="382"/>
      <c r="E118" s="382"/>
      <c r="F118" s="382"/>
      <c r="G118" s="382"/>
      <c r="H118" s="113"/>
      <c r="I118" s="327"/>
      <c r="J118" s="328"/>
      <c r="K118" s="78"/>
      <c r="L118" s="78"/>
      <c r="M118" s="78"/>
      <c r="N118" s="78"/>
      <c r="O118" s="78"/>
      <c r="P118" s="78"/>
      <c r="Q118" s="78"/>
    </row>
    <row r="119" spans="1:17" ht="24.95" customHeight="1" x14ac:dyDescent="0.2">
      <c r="A119" s="8">
        <v>113</v>
      </c>
      <c r="B119" s="131"/>
      <c r="C119" s="122"/>
      <c r="D119" s="382"/>
      <c r="E119" s="382"/>
      <c r="F119" s="382"/>
      <c r="G119" s="382"/>
      <c r="H119" s="113"/>
      <c r="I119" s="327"/>
      <c r="J119" s="328"/>
      <c r="K119" s="78"/>
      <c r="L119" s="78"/>
      <c r="M119" s="78"/>
      <c r="N119" s="78"/>
      <c r="O119" s="78"/>
      <c r="P119" s="78"/>
      <c r="Q119" s="78"/>
    </row>
    <row r="120" spans="1:17" ht="24.95" customHeight="1" x14ac:dyDescent="0.2">
      <c r="A120" s="8">
        <v>114</v>
      </c>
      <c r="B120" s="131"/>
      <c r="C120" s="122"/>
      <c r="D120" s="382"/>
      <c r="E120" s="382"/>
      <c r="F120" s="382"/>
      <c r="G120" s="382"/>
      <c r="H120" s="113"/>
      <c r="I120" s="327"/>
      <c r="J120" s="328"/>
      <c r="K120" s="78"/>
      <c r="L120" s="78"/>
      <c r="M120" s="78"/>
      <c r="N120" s="78"/>
      <c r="O120" s="78"/>
      <c r="P120" s="78"/>
      <c r="Q120" s="78"/>
    </row>
    <row r="121" spans="1:17" ht="24.95" customHeight="1" x14ac:dyDescent="0.2">
      <c r="A121" s="8">
        <v>115</v>
      </c>
      <c r="B121" s="131"/>
      <c r="C121" s="122"/>
      <c r="D121" s="382"/>
      <c r="E121" s="382"/>
      <c r="F121" s="382"/>
      <c r="G121" s="382"/>
      <c r="H121" s="113"/>
      <c r="I121" s="327"/>
      <c r="J121" s="328"/>
      <c r="K121" s="78"/>
      <c r="L121" s="78"/>
      <c r="M121" s="78"/>
      <c r="N121" s="78"/>
      <c r="O121" s="78"/>
      <c r="P121" s="78"/>
      <c r="Q121" s="78"/>
    </row>
    <row r="122" spans="1:17" ht="24.95" customHeight="1" x14ac:dyDescent="0.2">
      <c r="A122" s="8">
        <v>116</v>
      </c>
      <c r="B122" s="131"/>
      <c r="C122" s="122"/>
      <c r="D122" s="382"/>
      <c r="E122" s="382"/>
      <c r="F122" s="382"/>
      <c r="G122" s="382"/>
      <c r="H122" s="113"/>
      <c r="I122" s="327"/>
      <c r="J122" s="328"/>
      <c r="K122" s="78"/>
      <c r="L122" s="78"/>
      <c r="M122" s="78"/>
      <c r="N122" s="78"/>
      <c r="O122" s="78"/>
      <c r="P122" s="78"/>
      <c r="Q122" s="78"/>
    </row>
    <row r="123" spans="1:17" ht="24.95" customHeight="1" x14ac:dyDescent="0.2">
      <c r="A123" s="8">
        <v>117</v>
      </c>
      <c r="B123" s="131"/>
      <c r="C123" s="122"/>
      <c r="D123" s="382"/>
      <c r="E123" s="382"/>
      <c r="F123" s="382"/>
      <c r="G123" s="382"/>
      <c r="H123" s="113"/>
      <c r="I123" s="327"/>
      <c r="J123" s="328"/>
      <c r="K123" s="78"/>
      <c r="L123" s="78"/>
      <c r="M123" s="78"/>
      <c r="N123" s="78"/>
      <c r="O123" s="78"/>
      <c r="P123" s="78"/>
      <c r="Q123" s="78"/>
    </row>
    <row r="124" spans="1:17" ht="24.95" customHeight="1" x14ac:dyDescent="0.2">
      <c r="A124" s="8">
        <v>118</v>
      </c>
      <c r="B124" s="131"/>
      <c r="C124" s="122"/>
      <c r="D124" s="382"/>
      <c r="E124" s="382"/>
      <c r="F124" s="382"/>
      <c r="G124" s="382"/>
      <c r="H124" s="113"/>
      <c r="I124" s="327"/>
      <c r="J124" s="328"/>
      <c r="K124" s="78"/>
      <c r="L124" s="78"/>
      <c r="M124" s="78"/>
      <c r="N124" s="78"/>
      <c r="O124" s="78"/>
      <c r="P124" s="78"/>
      <c r="Q124" s="78"/>
    </row>
    <row r="125" spans="1:17" ht="24.95" customHeight="1" x14ac:dyDescent="0.2">
      <c r="A125" s="8">
        <v>119</v>
      </c>
      <c r="B125" s="131"/>
      <c r="C125" s="122"/>
      <c r="D125" s="382"/>
      <c r="E125" s="382"/>
      <c r="F125" s="382"/>
      <c r="G125" s="382"/>
      <c r="H125" s="113"/>
      <c r="I125" s="327"/>
      <c r="J125" s="328"/>
      <c r="K125" s="78"/>
      <c r="L125" s="78"/>
      <c r="M125" s="78"/>
      <c r="N125" s="78"/>
      <c r="O125" s="78"/>
      <c r="P125" s="78"/>
      <c r="Q125" s="78"/>
    </row>
    <row r="126" spans="1:17" ht="24.95" customHeight="1" x14ac:dyDescent="0.2">
      <c r="A126" s="8">
        <v>120</v>
      </c>
      <c r="B126" s="131"/>
      <c r="C126" s="122"/>
      <c r="D126" s="382"/>
      <c r="E126" s="382"/>
      <c r="F126" s="382"/>
      <c r="G126" s="382"/>
      <c r="H126" s="113"/>
      <c r="I126" s="327"/>
      <c r="J126" s="328"/>
      <c r="K126" s="78"/>
      <c r="L126" s="78"/>
      <c r="M126" s="78"/>
      <c r="N126" s="78"/>
      <c r="O126" s="78"/>
      <c r="P126" s="78"/>
      <c r="Q126" s="78"/>
    </row>
    <row r="127" spans="1:17" ht="24.95" customHeight="1" x14ac:dyDescent="0.2">
      <c r="A127" s="8">
        <v>121</v>
      </c>
      <c r="B127" s="131"/>
      <c r="C127" s="122"/>
      <c r="D127" s="382"/>
      <c r="E127" s="382"/>
      <c r="F127" s="382"/>
      <c r="G127" s="382"/>
      <c r="H127" s="113"/>
      <c r="I127" s="327"/>
      <c r="J127" s="328"/>
      <c r="K127" s="78"/>
      <c r="L127" s="78"/>
      <c r="M127" s="78"/>
      <c r="N127" s="78"/>
      <c r="O127" s="78"/>
      <c r="P127" s="78"/>
      <c r="Q127" s="78"/>
    </row>
    <row r="128" spans="1:17" ht="24.95" customHeight="1" x14ac:dyDescent="0.2">
      <c r="A128" s="8">
        <v>122</v>
      </c>
      <c r="B128" s="131"/>
      <c r="C128" s="122"/>
      <c r="D128" s="382"/>
      <c r="E128" s="382"/>
      <c r="F128" s="382"/>
      <c r="G128" s="382"/>
      <c r="H128" s="113"/>
      <c r="I128" s="327"/>
      <c r="J128" s="328"/>
      <c r="K128" s="78"/>
      <c r="L128" s="78"/>
      <c r="M128" s="78"/>
      <c r="N128" s="78"/>
      <c r="O128" s="78"/>
      <c r="P128" s="78"/>
      <c r="Q128" s="78"/>
    </row>
    <row r="129" spans="1:17" ht="24.95" customHeight="1" x14ac:dyDescent="0.2">
      <c r="A129" s="8">
        <v>123</v>
      </c>
      <c r="B129" s="131"/>
      <c r="C129" s="122"/>
      <c r="D129" s="382"/>
      <c r="E129" s="382"/>
      <c r="F129" s="382"/>
      <c r="G129" s="382"/>
      <c r="H129" s="113"/>
      <c r="I129" s="327"/>
      <c r="J129" s="328"/>
      <c r="K129" s="78"/>
      <c r="L129" s="78"/>
      <c r="M129" s="78"/>
      <c r="N129" s="78"/>
      <c r="O129" s="78"/>
      <c r="P129" s="78"/>
      <c r="Q129" s="78"/>
    </row>
    <row r="130" spans="1:17" ht="24.95" customHeight="1" x14ac:dyDescent="0.2">
      <c r="A130" s="8">
        <v>124</v>
      </c>
      <c r="B130" s="131"/>
      <c r="C130" s="122"/>
      <c r="D130" s="382"/>
      <c r="E130" s="382"/>
      <c r="F130" s="382"/>
      <c r="G130" s="382"/>
      <c r="H130" s="113"/>
      <c r="I130" s="327"/>
      <c r="J130" s="328"/>
      <c r="K130" s="78"/>
      <c r="L130" s="78"/>
      <c r="M130" s="78"/>
      <c r="N130" s="78"/>
      <c r="O130" s="78"/>
      <c r="P130" s="78"/>
      <c r="Q130" s="78"/>
    </row>
    <row r="131" spans="1:17" ht="24.95" customHeight="1" x14ac:dyDescent="0.2">
      <c r="A131" s="8">
        <v>125</v>
      </c>
      <c r="B131" s="131"/>
      <c r="C131" s="122"/>
      <c r="D131" s="382"/>
      <c r="E131" s="382"/>
      <c r="F131" s="382"/>
      <c r="G131" s="382"/>
      <c r="H131" s="113"/>
      <c r="I131" s="327"/>
      <c r="J131" s="328"/>
      <c r="K131" s="78"/>
      <c r="L131" s="78"/>
      <c r="M131" s="78"/>
      <c r="N131" s="78"/>
      <c r="O131" s="78"/>
      <c r="P131" s="78"/>
      <c r="Q131" s="78"/>
    </row>
    <row r="132" spans="1:17" ht="24.95" customHeight="1" x14ac:dyDescent="0.2">
      <c r="A132" s="8">
        <v>126</v>
      </c>
      <c r="B132" s="131"/>
      <c r="C132" s="122"/>
      <c r="D132" s="382"/>
      <c r="E132" s="382"/>
      <c r="F132" s="382"/>
      <c r="G132" s="382"/>
      <c r="H132" s="113"/>
      <c r="I132" s="327"/>
      <c r="J132" s="328"/>
      <c r="K132" s="78"/>
      <c r="L132" s="78"/>
      <c r="M132" s="78"/>
      <c r="N132" s="78"/>
      <c r="O132" s="78"/>
      <c r="P132" s="78"/>
      <c r="Q132" s="78"/>
    </row>
    <row r="133" spans="1:17" ht="24.95" customHeight="1" x14ac:dyDescent="0.2">
      <c r="A133" s="8">
        <v>127</v>
      </c>
      <c r="B133" s="131"/>
      <c r="C133" s="122"/>
      <c r="D133" s="382"/>
      <c r="E133" s="382"/>
      <c r="F133" s="382"/>
      <c r="G133" s="382"/>
      <c r="H133" s="113"/>
      <c r="I133" s="327"/>
      <c r="J133" s="328"/>
      <c r="K133" s="78"/>
      <c r="L133" s="78"/>
      <c r="M133" s="78"/>
      <c r="N133" s="78"/>
      <c r="O133" s="78"/>
      <c r="P133" s="78"/>
      <c r="Q133" s="78"/>
    </row>
    <row r="134" spans="1:17" ht="24.95" customHeight="1" x14ac:dyDescent="0.2">
      <c r="A134" s="8">
        <v>128</v>
      </c>
      <c r="B134" s="131"/>
      <c r="C134" s="122"/>
      <c r="D134" s="382"/>
      <c r="E134" s="382"/>
      <c r="F134" s="382"/>
      <c r="G134" s="382"/>
      <c r="H134" s="113"/>
      <c r="I134" s="327"/>
      <c r="J134" s="328"/>
      <c r="K134" s="78"/>
      <c r="L134" s="78"/>
      <c r="M134" s="78"/>
      <c r="N134" s="78"/>
      <c r="O134" s="78"/>
      <c r="P134" s="78"/>
      <c r="Q134" s="78"/>
    </row>
    <row r="135" spans="1:17" ht="24.95" customHeight="1" x14ac:dyDescent="0.2">
      <c r="A135" s="8">
        <v>129</v>
      </c>
      <c r="B135" s="131"/>
      <c r="C135" s="122"/>
      <c r="D135" s="382"/>
      <c r="E135" s="382"/>
      <c r="F135" s="382"/>
      <c r="G135" s="382"/>
      <c r="H135" s="113"/>
      <c r="I135" s="327"/>
      <c r="J135" s="328"/>
      <c r="K135" s="78"/>
      <c r="L135" s="78"/>
      <c r="M135" s="78"/>
      <c r="N135" s="78"/>
      <c r="O135" s="78"/>
      <c r="P135" s="78"/>
      <c r="Q135" s="78"/>
    </row>
    <row r="136" spans="1:17" ht="24.95" customHeight="1" x14ac:dyDescent="0.2">
      <c r="A136" s="8">
        <v>130</v>
      </c>
      <c r="B136" s="131"/>
      <c r="C136" s="122"/>
      <c r="D136" s="382"/>
      <c r="E136" s="382"/>
      <c r="F136" s="382"/>
      <c r="G136" s="382"/>
      <c r="H136" s="113"/>
      <c r="I136" s="327"/>
      <c r="J136" s="328"/>
      <c r="K136" s="78"/>
      <c r="L136" s="78"/>
      <c r="M136" s="78"/>
      <c r="N136" s="78"/>
      <c r="O136" s="78"/>
      <c r="P136" s="78"/>
      <c r="Q136" s="78"/>
    </row>
    <row r="137" spans="1:17" ht="24.95" customHeight="1" x14ac:dyDescent="0.2">
      <c r="A137" s="8">
        <v>131</v>
      </c>
      <c r="B137" s="131"/>
      <c r="C137" s="122"/>
      <c r="D137" s="382"/>
      <c r="E137" s="382"/>
      <c r="F137" s="382"/>
      <c r="G137" s="382"/>
      <c r="H137" s="113"/>
      <c r="I137" s="327"/>
      <c r="J137" s="328"/>
      <c r="K137" s="78"/>
      <c r="L137" s="78"/>
      <c r="M137" s="78"/>
      <c r="N137" s="78"/>
      <c r="O137" s="78"/>
      <c r="P137" s="78"/>
      <c r="Q137" s="78"/>
    </row>
    <row r="138" spans="1:17" ht="24.95" customHeight="1" x14ac:dyDescent="0.2">
      <c r="A138" s="8">
        <v>132</v>
      </c>
      <c r="B138" s="131"/>
      <c r="C138" s="122"/>
      <c r="D138" s="382"/>
      <c r="E138" s="382"/>
      <c r="F138" s="382"/>
      <c r="G138" s="382"/>
      <c r="H138" s="113"/>
      <c r="I138" s="327"/>
      <c r="J138" s="328"/>
      <c r="K138" s="78"/>
      <c r="L138" s="78"/>
      <c r="M138" s="78"/>
      <c r="N138" s="78"/>
      <c r="O138" s="78"/>
      <c r="P138" s="78"/>
      <c r="Q138" s="78"/>
    </row>
    <row r="139" spans="1:17" ht="24.95" customHeight="1" x14ac:dyDescent="0.2">
      <c r="A139" s="8">
        <v>133</v>
      </c>
      <c r="B139" s="131"/>
      <c r="C139" s="122"/>
      <c r="D139" s="382"/>
      <c r="E139" s="382"/>
      <c r="F139" s="382"/>
      <c r="G139" s="382"/>
      <c r="H139" s="113"/>
      <c r="I139" s="327"/>
      <c r="J139" s="328"/>
      <c r="K139" s="78"/>
      <c r="L139" s="78"/>
      <c r="M139" s="78"/>
      <c r="N139" s="78"/>
      <c r="O139" s="78"/>
      <c r="P139" s="78"/>
      <c r="Q139" s="78"/>
    </row>
    <row r="140" spans="1:17" ht="24.95" customHeight="1" x14ac:dyDescent="0.2">
      <c r="A140" s="8">
        <v>134</v>
      </c>
      <c r="B140" s="131"/>
      <c r="C140" s="122"/>
      <c r="D140" s="382"/>
      <c r="E140" s="382"/>
      <c r="F140" s="382"/>
      <c r="G140" s="382"/>
      <c r="H140" s="113"/>
      <c r="I140" s="327"/>
      <c r="J140" s="328"/>
      <c r="K140" s="78"/>
      <c r="L140" s="78"/>
      <c r="M140" s="78"/>
      <c r="N140" s="78"/>
      <c r="O140" s="78"/>
      <c r="P140" s="78"/>
      <c r="Q140" s="78"/>
    </row>
    <row r="141" spans="1:17" ht="24.95" customHeight="1" x14ac:dyDescent="0.2">
      <c r="A141" s="8">
        <v>135</v>
      </c>
      <c r="B141" s="131"/>
      <c r="C141" s="122"/>
      <c r="D141" s="382"/>
      <c r="E141" s="382"/>
      <c r="F141" s="382"/>
      <c r="G141" s="382"/>
      <c r="H141" s="113"/>
      <c r="I141" s="327"/>
      <c r="J141" s="328"/>
      <c r="K141" s="78"/>
      <c r="L141" s="78"/>
      <c r="M141" s="78"/>
      <c r="N141" s="78"/>
      <c r="O141" s="78"/>
      <c r="P141" s="78"/>
      <c r="Q141" s="78"/>
    </row>
    <row r="142" spans="1:17" ht="24.95" customHeight="1" x14ac:dyDescent="0.2">
      <c r="A142" s="8">
        <v>136</v>
      </c>
      <c r="B142" s="131"/>
      <c r="C142" s="122"/>
      <c r="D142" s="382"/>
      <c r="E142" s="382"/>
      <c r="F142" s="382"/>
      <c r="G142" s="382"/>
      <c r="H142" s="113"/>
      <c r="I142" s="327"/>
      <c r="J142" s="328"/>
      <c r="K142" s="78"/>
      <c r="L142" s="78"/>
      <c r="M142" s="78"/>
      <c r="N142" s="78"/>
      <c r="O142" s="78"/>
      <c r="P142" s="78"/>
      <c r="Q142" s="78"/>
    </row>
    <row r="143" spans="1:17" ht="24.95" customHeight="1" x14ac:dyDescent="0.2">
      <c r="A143" s="8">
        <v>137</v>
      </c>
      <c r="B143" s="131"/>
      <c r="C143" s="122"/>
      <c r="D143" s="382"/>
      <c r="E143" s="382"/>
      <c r="F143" s="382"/>
      <c r="G143" s="382"/>
      <c r="H143" s="113"/>
      <c r="I143" s="327"/>
      <c r="J143" s="328"/>
      <c r="K143" s="78"/>
      <c r="L143" s="78"/>
      <c r="M143" s="78"/>
      <c r="N143" s="78"/>
      <c r="O143" s="78"/>
      <c r="P143" s="78"/>
      <c r="Q143" s="78"/>
    </row>
    <row r="144" spans="1:17" ht="24.95" customHeight="1" x14ac:dyDescent="0.2">
      <c r="A144" s="8">
        <v>138</v>
      </c>
      <c r="B144" s="131"/>
      <c r="C144" s="122"/>
      <c r="D144" s="382"/>
      <c r="E144" s="382"/>
      <c r="F144" s="382"/>
      <c r="G144" s="382"/>
      <c r="H144" s="113"/>
      <c r="I144" s="327"/>
      <c r="J144" s="328"/>
      <c r="K144" s="78"/>
      <c r="L144" s="78"/>
      <c r="M144" s="78"/>
      <c r="N144" s="78"/>
      <c r="O144" s="78"/>
      <c r="P144" s="78"/>
      <c r="Q144" s="78"/>
    </row>
    <row r="145" spans="1:17" ht="24.95" customHeight="1" x14ac:dyDescent="0.2">
      <c r="A145" s="8">
        <v>139</v>
      </c>
      <c r="B145" s="131"/>
      <c r="C145" s="122"/>
      <c r="D145" s="382"/>
      <c r="E145" s="382"/>
      <c r="F145" s="382"/>
      <c r="G145" s="382"/>
      <c r="H145" s="113"/>
      <c r="I145" s="327"/>
      <c r="J145" s="328"/>
      <c r="K145" s="78"/>
      <c r="L145" s="78"/>
      <c r="M145" s="78"/>
      <c r="N145" s="78"/>
      <c r="O145" s="78"/>
      <c r="P145" s="78"/>
      <c r="Q145" s="78"/>
    </row>
    <row r="146" spans="1:17" ht="24.95" customHeight="1" x14ac:dyDescent="0.2">
      <c r="A146" s="8">
        <v>140</v>
      </c>
      <c r="B146" s="131"/>
      <c r="C146" s="122"/>
      <c r="D146" s="382"/>
      <c r="E146" s="382"/>
      <c r="F146" s="382"/>
      <c r="G146" s="382"/>
      <c r="H146" s="113"/>
      <c r="I146" s="327"/>
      <c r="J146" s="328"/>
      <c r="K146" s="78"/>
      <c r="L146" s="78"/>
      <c r="M146" s="78"/>
      <c r="N146" s="78"/>
      <c r="O146" s="78"/>
      <c r="P146" s="78"/>
      <c r="Q146" s="78"/>
    </row>
    <row r="147" spans="1:17" ht="24.95" customHeight="1" x14ac:dyDescent="0.2">
      <c r="A147" s="8">
        <v>141</v>
      </c>
      <c r="B147" s="131"/>
      <c r="C147" s="122"/>
      <c r="D147" s="382"/>
      <c r="E147" s="382"/>
      <c r="F147" s="382"/>
      <c r="G147" s="382"/>
      <c r="H147" s="113"/>
      <c r="I147" s="327"/>
      <c r="J147" s="328"/>
      <c r="K147" s="78"/>
      <c r="L147" s="78"/>
      <c r="M147" s="78"/>
      <c r="N147" s="78"/>
      <c r="O147" s="78"/>
      <c r="P147" s="78"/>
      <c r="Q147" s="78"/>
    </row>
    <row r="148" spans="1:17" ht="24.95" customHeight="1" x14ac:dyDescent="0.2">
      <c r="A148" s="8">
        <v>142</v>
      </c>
      <c r="B148" s="131"/>
      <c r="C148" s="122"/>
      <c r="D148" s="382"/>
      <c r="E148" s="382"/>
      <c r="F148" s="382"/>
      <c r="G148" s="382"/>
      <c r="H148" s="113"/>
      <c r="I148" s="327"/>
      <c r="J148" s="328"/>
      <c r="K148" s="78"/>
      <c r="L148" s="78"/>
      <c r="M148" s="78"/>
      <c r="N148" s="78"/>
      <c r="O148" s="78"/>
      <c r="P148" s="78"/>
      <c r="Q148" s="78"/>
    </row>
    <row r="149" spans="1:17" ht="24.95" customHeight="1" x14ac:dyDescent="0.2">
      <c r="A149" s="8">
        <v>143</v>
      </c>
      <c r="B149" s="131"/>
      <c r="C149" s="122"/>
      <c r="D149" s="382"/>
      <c r="E149" s="382"/>
      <c r="F149" s="382"/>
      <c r="G149" s="382"/>
      <c r="H149" s="113"/>
      <c r="I149" s="327"/>
      <c r="J149" s="328"/>
      <c r="K149" s="78"/>
      <c r="L149" s="78"/>
      <c r="M149" s="78"/>
      <c r="N149" s="78"/>
      <c r="O149" s="78"/>
      <c r="P149" s="78"/>
      <c r="Q149" s="78"/>
    </row>
    <row r="150" spans="1:17" ht="24.95" customHeight="1" x14ac:dyDescent="0.2">
      <c r="A150" s="8">
        <v>144</v>
      </c>
      <c r="B150" s="131"/>
      <c r="C150" s="122"/>
      <c r="D150" s="382"/>
      <c r="E150" s="382"/>
      <c r="F150" s="382"/>
      <c r="G150" s="382"/>
      <c r="H150" s="113"/>
      <c r="I150" s="327"/>
      <c r="J150" s="328"/>
      <c r="K150" s="78"/>
      <c r="L150" s="78"/>
      <c r="M150" s="78"/>
      <c r="N150" s="78"/>
      <c r="O150" s="78"/>
      <c r="P150" s="78"/>
      <c r="Q150" s="78"/>
    </row>
    <row r="151" spans="1:17" ht="24.95" customHeight="1" x14ac:dyDescent="0.2">
      <c r="A151" s="8">
        <v>145</v>
      </c>
      <c r="B151" s="131"/>
      <c r="C151" s="122"/>
      <c r="D151" s="382"/>
      <c r="E151" s="382"/>
      <c r="F151" s="382"/>
      <c r="G151" s="382"/>
      <c r="H151" s="113"/>
      <c r="I151" s="327"/>
      <c r="J151" s="328"/>
      <c r="K151" s="78"/>
      <c r="L151" s="78"/>
      <c r="M151" s="78"/>
      <c r="N151" s="78"/>
      <c r="O151" s="78"/>
      <c r="P151" s="78"/>
      <c r="Q151" s="78"/>
    </row>
    <row r="152" spans="1:17" ht="24.95" customHeight="1" x14ac:dyDescent="0.2">
      <c r="A152" s="8">
        <v>146</v>
      </c>
      <c r="B152" s="131"/>
      <c r="C152" s="122"/>
      <c r="D152" s="382"/>
      <c r="E152" s="382"/>
      <c r="F152" s="382"/>
      <c r="G152" s="382"/>
      <c r="H152" s="113"/>
      <c r="I152" s="327"/>
      <c r="J152" s="328"/>
      <c r="K152" s="78"/>
      <c r="L152" s="78"/>
      <c r="M152" s="78"/>
      <c r="N152" s="78"/>
      <c r="O152" s="78"/>
      <c r="P152" s="78"/>
      <c r="Q152" s="78"/>
    </row>
    <row r="153" spans="1:17" ht="24.95" customHeight="1" x14ac:dyDescent="0.2">
      <c r="A153" s="8">
        <v>147</v>
      </c>
      <c r="B153" s="131"/>
      <c r="C153" s="122"/>
      <c r="D153" s="382"/>
      <c r="E153" s="382"/>
      <c r="F153" s="382"/>
      <c r="G153" s="382"/>
      <c r="H153" s="113"/>
      <c r="I153" s="327"/>
      <c r="J153" s="328"/>
      <c r="K153" s="78"/>
      <c r="L153" s="78"/>
      <c r="M153" s="78"/>
      <c r="N153" s="78"/>
      <c r="O153" s="78"/>
      <c r="P153" s="78"/>
      <c r="Q153" s="78"/>
    </row>
    <row r="154" spans="1:17" ht="24.95" customHeight="1" x14ac:dyDescent="0.2">
      <c r="A154" s="8">
        <v>148</v>
      </c>
      <c r="B154" s="131"/>
      <c r="C154" s="122"/>
      <c r="D154" s="382"/>
      <c r="E154" s="382"/>
      <c r="F154" s="382"/>
      <c r="G154" s="382"/>
      <c r="H154" s="113"/>
      <c r="I154" s="327"/>
      <c r="J154" s="328"/>
      <c r="K154" s="78"/>
      <c r="L154" s="78"/>
      <c r="M154" s="78"/>
      <c r="N154" s="78"/>
      <c r="O154" s="78"/>
      <c r="P154" s="78"/>
      <c r="Q154" s="78"/>
    </row>
    <row r="155" spans="1:17" ht="24.95" customHeight="1" x14ac:dyDescent="0.2">
      <c r="A155" s="8">
        <v>149</v>
      </c>
      <c r="B155" s="131"/>
      <c r="C155" s="122"/>
      <c r="D155" s="382"/>
      <c r="E155" s="382"/>
      <c r="F155" s="382"/>
      <c r="G155" s="382"/>
      <c r="H155" s="113"/>
      <c r="I155" s="327"/>
      <c r="J155" s="328"/>
      <c r="K155" s="78"/>
      <c r="L155" s="78"/>
      <c r="M155" s="78"/>
      <c r="N155" s="78"/>
      <c r="O155" s="78"/>
      <c r="P155" s="78"/>
      <c r="Q155" s="78"/>
    </row>
    <row r="156" spans="1:17" ht="24.95" customHeight="1" x14ac:dyDescent="0.2">
      <c r="A156" s="8">
        <v>150</v>
      </c>
      <c r="B156" s="131"/>
      <c r="C156" s="122"/>
      <c r="D156" s="382"/>
      <c r="E156" s="382"/>
      <c r="F156" s="382"/>
      <c r="G156" s="382"/>
      <c r="H156" s="113"/>
      <c r="I156" s="327"/>
      <c r="J156" s="328"/>
      <c r="K156" s="78"/>
      <c r="L156" s="78"/>
      <c r="M156" s="78"/>
      <c r="N156" s="78"/>
      <c r="O156" s="78"/>
      <c r="P156" s="78"/>
      <c r="Q156" s="78"/>
    </row>
    <row r="157" spans="1:17" ht="24.95" customHeight="1" x14ac:dyDescent="0.2">
      <c r="A157" s="8">
        <v>151</v>
      </c>
      <c r="B157" s="131"/>
      <c r="C157" s="122"/>
      <c r="D157" s="382"/>
      <c r="E157" s="382"/>
      <c r="F157" s="382"/>
      <c r="G157" s="382"/>
      <c r="H157" s="113"/>
      <c r="I157" s="327"/>
      <c r="J157" s="328"/>
      <c r="K157" s="78"/>
      <c r="L157" s="78"/>
      <c r="M157" s="78"/>
      <c r="N157" s="78"/>
      <c r="O157" s="78"/>
      <c r="P157" s="78"/>
      <c r="Q157" s="78"/>
    </row>
    <row r="158" spans="1:17" ht="24.95" customHeight="1" x14ac:dyDescent="0.2">
      <c r="A158" s="8">
        <v>152</v>
      </c>
      <c r="B158" s="131"/>
      <c r="C158" s="122"/>
      <c r="D158" s="382"/>
      <c r="E158" s="382"/>
      <c r="F158" s="382"/>
      <c r="G158" s="382"/>
      <c r="H158" s="113"/>
      <c r="I158" s="327"/>
      <c r="J158" s="328"/>
      <c r="K158" s="78"/>
      <c r="L158" s="78"/>
      <c r="M158" s="78"/>
      <c r="N158" s="78"/>
      <c r="O158" s="78"/>
      <c r="P158" s="78"/>
      <c r="Q158" s="78"/>
    </row>
    <row r="159" spans="1:17" ht="24.95" customHeight="1" x14ac:dyDescent="0.2">
      <c r="A159" s="8">
        <v>153</v>
      </c>
      <c r="B159" s="131"/>
      <c r="C159" s="122"/>
      <c r="D159" s="382"/>
      <c r="E159" s="382"/>
      <c r="F159" s="382"/>
      <c r="G159" s="382"/>
      <c r="H159" s="113"/>
      <c r="I159" s="327"/>
      <c r="J159" s="328"/>
      <c r="K159" s="78"/>
      <c r="L159" s="78"/>
      <c r="M159" s="78"/>
      <c r="N159" s="78"/>
      <c r="O159" s="78"/>
      <c r="P159" s="78"/>
      <c r="Q159" s="78"/>
    </row>
    <row r="160" spans="1:17" ht="24.95" customHeight="1" x14ac:dyDescent="0.2">
      <c r="A160" s="8">
        <v>154</v>
      </c>
      <c r="B160" s="131"/>
      <c r="C160" s="122"/>
      <c r="D160" s="382"/>
      <c r="E160" s="382"/>
      <c r="F160" s="382"/>
      <c r="G160" s="382"/>
      <c r="H160" s="113"/>
      <c r="I160" s="327"/>
      <c r="J160" s="328"/>
      <c r="K160" s="78"/>
      <c r="L160" s="78"/>
      <c r="M160" s="78"/>
      <c r="N160" s="78"/>
      <c r="O160" s="78"/>
      <c r="P160" s="78"/>
      <c r="Q160" s="78"/>
    </row>
    <row r="161" spans="1:17" ht="24.95" customHeight="1" x14ac:dyDescent="0.2">
      <c r="A161" s="8">
        <v>155</v>
      </c>
      <c r="B161" s="131"/>
      <c r="C161" s="122"/>
      <c r="D161" s="382"/>
      <c r="E161" s="382"/>
      <c r="F161" s="382"/>
      <c r="G161" s="382"/>
      <c r="H161" s="113"/>
      <c r="I161" s="327"/>
      <c r="J161" s="328"/>
      <c r="K161" s="78"/>
      <c r="L161" s="78"/>
      <c r="M161" s="78"/>
      <c r="N161" s="78"/>
      <c r="O161" s="78"/>
      <c r="P161" s="78"/>
      <c r="Q161" s="78"/>
    </row>
    <row r="162" spans="1:17" ht="24.95" customHeight="1" x14ac:dyDescent="0.2">
      <c r="A162" s="8">
        <v>156</v>
      </c>
      <c r="B162" s="131"/>
      <c r="C162" s="122"/>
      <c r="D162" s="382"/>
      <c r="E162" s="382"/>
      <c r="F162" s="382"/>
      <c r="G162" s="382"/>
      <c r="H162" s="113"/>
      <c r="I162" s="327"/>
      <c r="J162" s="328"/>
      <c r="K162" s="78"/>
      <c r="L162" s="78"/>
      <c r="M162" s="78"/>
      <c r="N162" s="78"/>
      <c r="O162" s="78"/>
      <c r="P162" s="78"/>
      <c r="Q162" s="78"/>
    </row>
    <row r="163" spans="1:17" ht="24.95" customHeight="1" x14ac:dyDescent="0.2">
      <c r="A163" s="8">
        <v>157</v>
      </c>
      <c r="B163" s="131"/>
      <c r="C163" s="122"/>
      <c r="D163" s="382"/>
      <c r="E163" s="382"/>
      <c r="F163" s="382"/>
      <c r="G163" s="382"/>
      <c r="H163" s="113"/>
      <c r="I163" s="327"/>
      <c r="J163" s="328"/>
      <c r="K163" s="78"/>
      <c r="L163" s="78"/>
      <c r="M163" s="78"/>
      <c r="N163" s="78"/>
      <c r="O163" s="78"/>
      <c r="P163" s="78"/>
      <c r="Q163" s="78"/>
    </row>
    <row r="164" spans="1:17" ht="24.95" customHeight="1" x14ac:dyDescent="0.2">
      <c r="A164" s="8">
        <v>158</v>
      </c>
      <c r="B164" s="131"/>
      <c r="C164" s="122"/>
      <c r="D164" s="382"/>
      <c r="E164" s="382"/>
      <c r="F164" s="382"/>
      <c r="G164" s="382"/>
      <c r="H164" s="113"/>
      <c r="I164" s="327"/>
      <c r="J164" s="328"/>
      <c r="K164" s="78"/>
      <c r="L164" s="78"/>
      <c r="M164" s="78"/>
      <c r="N164" s="78"/>
      <c r="O164" s="78"/>
      <c r="P164" s="78"/>
      <c r="Q164" s="78"/>
    </row>
    <row r="165" spans="1:17" ht="24.95" customHeight="1" x14ac:dyDescent="0.2">
      <c r="A165" s="8">
        <v>159</v>
      </c>
      <c r="B165" s="131"/>
      <c r="C165" s="122"/>
      <c r="D165" s="382"/>
      <c r="E165" s="382"/>
      <c r="F165" s="382"/>
      <c r="G165" s="382"/>
      <c r="H165" s="113"/>
      <c r="I165" s="327"/>
      <c r="J165" s="328"/>
      <c r="K165" s="78"/>
      <c r="L165" s="78"/>
      <c r="M165" s="78"/>
      <c r="N165" s="78"/>
      <c r="O165" s="78"/>
      <c r="P165" s="78"/>
      <c r="Q165" s="78"/>
    </row>
    <row r="166" spans="1:17" ht="24.95" customHeight="1" x14ac:dyDescent="0.2">
      <c r="A166" s="8">
        <v>160</v>
      </c>
      <c r="B166" s="131"/>
      <c r="C166" s="122"/>
      <c r="D166" s="382"/>
      <c r="E166" s="382"/>
      <c r="F166" s="382"/>
      <c r="G166" s="382"/>
      <c r="H166" s="113"/>
      <c r="I166" s="327"/>
      <c r="J166" s="328"/>
      <c r="K166" s="78"/>
      <c r="L166" s="78"/>
      <c r="M166" s="78"/>
      <c r="N166" s="78"/>
      <c r="O166" s="78"/>
      <c r="P166" s="78"/>
      <c r="Q166" s="78"/>
    </row>
    <row r="167" spans="1:17" ht="24.95" customHeight="1" x14ac:dyDescent="0.2">
      <c r="A167" s="8">
        <v>161</v>
      </c>
      <c r="B167" s="131"/>
      <c r="C167" s="122"/>
      <c r="D167" s="382"/>
      <c r="E167" s="382"/>
      <c r="F167" s="382"/>
      <c r="G167" s="382"/>
      <c r="H167" s="113"/>
      <c r="I167" s="327"/>
      <c r="J167" s="328"/>
      <c r="K167" s="78"/>
      <c r="L167" s="78"/>
      <c r="M167" s="78"/>
      <c r="N167" s="78"/>
      <c r="O167" s="78"/>
      <c r="P167" s="78"/>
      <c r="Q167" s="78"/>
    </row>
    <row r="168" spans="1:17" ht="24.95" customHeight="1" x14ac:dyDescent="0.2">
      <c r="A168" s="8">
        <v>162</v>
      </c>
      <c r="B168" s="131"/>
      <c r="C168" s="122"/>
      <c r="D168" s="382"/>
      <c r="E168" s="382"/>
      <c r="F168" s="382"/>
      <c r="G168" s="382"/>
      <c r="H168" s="113"/>
      <c r="I168" s="327"/>
      <c r="J168" s="328"/>
      <c r="K168" s="78"/>
      <c r="L168" s="78"/>
      <c r="M168" s="78"/>
      <c r="N168" s="78"/>
      <c r="O168" s="78"/>
      <c r="P168" s="78"/>
      <c r="Q168" s="78"/>
    </row>
    <row r="169" spans="1:17" ht="24.95" customHeight="1" x14ac:dyDescent="0.2">
      <c r="A169" s="8">
        <v>163</v>
      </c>
      <c r="B169" s="131"/>
      <c r="C169" s="122"/>
      <c r="D169" s="382"/>
      <c r="E169" s="382"/>
      <c r="F169" s="382"/>
      <c r="G169" s="382"/>
      <c r="H169" s="113"/>
      <c r="I169" s="327"/>
      <c r="J169" s="328"/>
      <c r="K169" s="78"/>
      <c r="L169" s="78"/>
      <c r="M169" s="78"/>
      <c r="N169" s="78"/>
      <c r="O169" s="78"/>
      <c r="P169" s="78"/>
      <c r="Q169" s="78"/>
    </row>
    <row r="170" spans="1:17" ht="24.95" customHeight="1" x14ac:dyDescent="0.2">
      <c r="A170" s="8">
        <v>164</v>
      </c>
      <c r="B170" s="131"/>
      <c r="C170" s="122"/>
      <c r="D170" s="382"/>
      <c r="E170" s="382"/>
      <c r="F170" s="382"/>
      <c r="G170" s="382"/>
      <c r="H170" s="113"/>
      <c r="I170" s="327"/>
      <c r="J170" s="328"/>
      <c r="K170" s="78"/>
      <c r="L170" s="78"/>
      <c r="M170" s="78"/>
      <c r="N170" s="78"/>
      <c r="O170" s="78"/>
      <c r="P170" s="78"/>
      <c r="Q170" s="78"/>
    </row>
    <row r="171" spans="1:17" ht="24.95" customHeight="1" x14ac:dyDescent="0.2">
      <c r="A171" s="8">
        <v>165</v>
      </c>
      <c r="B171" s="131"/>
      <c r="C171" s="122"/>
      <c r="D171" s="382"/>
      <c r="E171" s="382"/>
      <c r="F171" s="382"/>
      <c r="G171" s="382"/>
      <c r="H171" s="113"/>
      <c r="I171" s="327"/>
      <c r="J171" s="328"/>
      <c r="K171" s="78"/>
      <c r="L171" s="78"/>
      <c r="M171" s="78"/>
      <c r="N171" s="78"/>
      <c r="O171" s="78"/>
      <c r="P171" s="78"/>
      <c r="Q171" s="78"/>
    </row>
    <row r="172" spans="1:17" ht="24.95" customHeight="1" x14ac:dyDescent="0.2">
      <c r="A172" s="8">
        <v>166</v>
      </c>
      <c r="B172" s="131"/>
      <c r="C172" s="122"/>
      <c r="D172" s="382"/>
      <c r="E172" s="382"/>
      <c r="F172" s="382"/>
      <c r="G172" s="382"/>
      <c r="H172" s="113"/>
      <c r="I172" s="327"/>
      <c r="J172" s="328"/>
      <c r="K172" s="78"/>
      <c r="L172" s="78"/>
      <c r="M172" s="78"/>
      <c r="N172" s="78"/>
      <c r="O172" s="78"/>
      <c r="P172" s="78"/>
      <c r="Q172" s="78"/>
    </row>
    <row r="173" spans="1:17" ht="24.95" customHeight="1" x14ac:dyDescent="0.2">
      <c r="A173" s="8">
        <v>167</v>
      </c>
      <c r="B173" s="131"/>
      <c r="C173" s="122"/>
      <c r="D173" s="382"/>
      <c r="E173" s="382"/>
      <c r="F173" s="382"/>
      <c r="G173" s="382"/>
      <c r="H173" s="113"/>
      <c r="I173" s="327"/>
      <c r="J173" s="328"/>
      <c r="K173" s="78"/>
      <c r="L173" s="78"/>
      <c r="M173" s="78"/>
      <c r="N173" s="78"/>
      <c r="O173" s="78"/>
      <c r="P173" s="78"/>
      <c r="Q173" s="78"/>
    </row>
    <row r="174" spans="1:17" ht="24.95" customHeight="1" x14ac:dyDescent="0.2">
      <c r="A174" s="8">
        <v>168</v>
      </c>
      <c r="B174" s="131"/>
      <c r="C174" s="122"/>
      <c r="D174" s="382"/>
      <c r="E174" s="382"/>
      <c r="F174" s="382"/>
      <c r="G174" s="382"/>
      <c r="H174" s="113"/>
      <c r="I174" s="327"/>
      <c r="J174" s="328"/>
      <c r="K174" s="78"/>
      <c r="L174" s="78"/>
      <c r="M174" s="78"/>
      <c r="N174" s="78"/>
      <c r="O174" s="78"/>
      <c r="P174" s="78"/>
      <c r="Q174" s="78"/>
    </row>
    <row r="175" spans="1:17" ht="24.95" customHeight="1" x14ac:dyDescent="0.2">
      <c r="A175" s="8">
        <v>169</v>
      </c>
      <c r="B175" s="131"/>
      <c r="C175" s="122"/>
      <c r="D175" s="382"/>
      <c r="E175" s="382"/>
      <c r="F175" s="382"/>
      <c r="G175" s="382"/>
      <c r="H175" s="113"/>
      <c r="I175" s="327"/>
      <c r="J175" s="328"/>
      <c r="K175" s="78"/>
      <c r="L175" s="78"/>
      <c r="M175" s="78"/>
      <c r="N175" s="78"/>
      <c r="O175" s="78"/>
      <c r="P175" s="78"/>
      <c r="Q175" s="78"/>
    </row>
    <row r="176" spans="1:17" ht="24.95" customHeight="1" x14ac:dyDescent="0.2">
      <c r="A176" s="8">
        <v>170</v>
      </c>
      <c r="B176" s="131"/>
      <c r="C176" s="122"/>
      <c r="D176" s="382"/>
      <c r="E176" s="382"/>
      <c r="F176" s="382"/>
      <c r="G176" s="382"/>
      <c r="H176" s="113"/>
      <c r="I176" s="327"/>
      <c r="J176" s="328"/>
      <c r="K176" s="78"/>
      <c r="L176" s="78"/>
      <c r="M176" s="78"/>
      <c r="N176" s="78"/>
      <c r="O176" s="78"/>
      <c r="P176" s="78"/>
      <c r="Q176" s="78"/>
    </row>
    <row r="177" spans="1:17" ht="24.95" customHeight="1" x14ac:dyDescent="0.2">
      <c r="A177" s="8">
        <v>171</v>
      </c>
      <c r="B177" s="131"/>
      <c r="C177" s="122"/>
      <c r="D177" s="382"/>
      <c r="E177" s="382"/>
      <c r="F177" s="382"/>
      <c r="G177" s="382"/>
      <c r="H177" s="113"/>
      <c r="I177" s="327"/>
      <c r="J177" s="328"/>
      <c r="K177" s="78"/>
      <c r="L177" s="78"/>
      <c r="M177" s="78"/>
      <c r="N177" s="78"/>
      <c r="O177" s="78"/>
      <c r="P177" s="78"/>
      <c r="Q177" s="78"/>
    </row>
    <row r="178" spans="1:17" ht="24.95" customHeight="1" x14ac:dyDescent="0.2">
      <c r="A178" s="8">
        <v>172</v>
      </c>
      <c r="B178" s="131"/>
      <c r="C178" s="122"/>
      <c r="D178" s="382"/>
      <c r="E178" s="382"/>
      <c r="F178" s="382"/>
      <c r="G178" s="382"/>
      <c r="H178" s="113"/>
      <c r="I178" s="327"/>
      <c r="J178" s="328"/>
      <c r="K178" s="78"/>
      <c r="L178" s="78"/>
      <c r="M178" s="78"/>
      <c r="N178" s="78"/>
      <c r="O178" s="78"/>
      <c r="P178" s="78"/>
      <c r="Q178" s="78"/>
    </row>
    <row r="179" spans="1:17" ht="24.95" customHeight="1" x14ac:dyDescent="0.2">
      <c r="A179" s="8">
        <v>173</v>
      </c>
      <c r="B179" s="131"/>
      <c r="C179" s="122"/>
      <c r="D179" s="382"/>
      <c r="E179" s="382"/>
      <c r="F179" s="382"/>
      <c r="G179" s="382"/>
      <c r="H179" s="113"/>
      <c r="I179" s="327"/>
      <c r="J179" s="328"/>
      <c r="K179" s="78"/>
      <c r="L179" s="78"/>
      <c r="M179" s="78"/>
      <c r="N179" s="78"/>
      <c r="O179" s="78"/>
      <c r="P179" s="78"/>
      <c r="Q179" s="78"/>
    </row>
    <row r="180" spans="1:17" ht="24.95" customHeight="1" x14ac:dyDescent="0.2">
      <c r="A180" s="8">
        <v>174</v>
      </c>
      <c r="B180" s="131"/>
      <c r="C180" s="122"/>
      <c r="D180" s="382"/>
      <c r="E180" s="382"/>
      <c r="F180" s="382"/>
      <c r="G180" s="382"/>
      <c r="H180" s="113"/>
      <c r="I180" s="327"/>
      <c r="J180" s="328"/>
      <c r="K180" s="78"/>
      <c r="L180" s="78"/>
      <c r="M180" s="78"/>
      <c r="N180" s="78"/>
      <c r="O180" s="78"/>
      <c r="P180" s="78"/>
      <c r="Q180" s="78"/>
    </row>
    <row r="181" spans="1:17" ht="24.95" customHeight="1" x14ac:dyDescent="0.2">
      <c r="A181" s="8">
        <v>175</v>
      </c>
      <c r="B181" s="131"/>
      <c r="C181" s="122"/>
      <c r="D181" s="382"/>
      <c r="E181" s="382"/>
      <c r="F181" s="382"/>
      <c r="G181" s="382"/>
      <c r="H181" s="113"/>
      <c r="I181" s="327"/>
      <c r="J181" s="328"/>
      <c r="K181" s="78"/>
      <c r="L181" s="78"/>
      <c r="M181" s="78"/>
      <c r="N181" s="78"/>
      <c r="O181" s="78"/>
      <c r="P181" s="78"/>
      <c r="Q181" s="78"/>
    </row>
    <row r="182" spans="1:17" ht="24.95" customHeight="1" x14ac:dyDescent="0.2">
      <c r="A182" s="8">
        <v>176</v>
      </c>
      <c r="B182" s="131"/>
      <c r="C182" s="122"/>
      <c r="D182" s="382"/>
      <c r="E182" s="382"/>
      <c r="F182" s="382"/>
      <c r="G182" s="382"/>
      <c r="H182" s="113"/>
      <c r="I182" s="327"/>
      <c r="J182" s="328"/>
      <c r="K182" s="78"/>
      <c r="L182" s="78"/>
      <c r="M182" s="78"/>
      <c r="N182" s="78"/>
      <c r="O182" s="78"/>
      <c r="P182" s="78"/>
      <c r="Q182" s="78"/>
    </row>
    <row r="183" spans="1:17" ht="24.95" customHeight="1" x14ac:dyDescent="0.2">
      <c r="A183" s="8">
        <v>177</v>
      </c>
      <c r="B183" s="131"/>
      <c r="C183" s="122"/>
      <c r="D183" s="382"/>
      <c r="E183" s="382"/>
      <c r="F183" s="382"/>
      <c r="G183" s="382"/>
      <c r="H183" s="113"/>
      <c r="I183" s="327"/>
      <c r="J183" s="328"/>
      <c r="K183" s="78"/>
      <c r="L183" s="78"/>
      <c r="M183" s="78"/>
      <c r="N183" s="78"/>
      <c r="O183" s="78"/>
      <c r="P183" s="78"/>
      <c r="Q183" s="78"/>
    </row>
    <row r="184" spans="1:17" ht="24.95" customHeight="1" x14ac:dyDescent="0.2">
      <c r="A184" s="8">
        <v>178</v>
      </c>
      <c r="B184" s="131"/>
      <c r="C184" s="122"/>
      <c r="D184" s="382"/>
      <c r="E184" s="382"/>
      <c r="F184" s="382"/>
      <c r="G184" s="382"/>
      <c r="H184" s="113"/>
      <c r="I184" s="327"/>
      <c r="J184" s="328"/>
      <c r="K184" s="78"/>
      <c r="L184" s="78"/>
      <c r="M184" s="78"/>
      <c r="N184" s="78"/>
      <c r="O184" s="78"/>
      <c r="P184" s="78"/>
      <c r="Q184" s="78"/>
    </row>
    <row r="185" spans="1:17" ht="24.95" customHeight="1" x14ac:dyDescent="0.2">
      <c r="A185" s="8">
        <v>179</v>
      </c>
      <c r="B185" s="131"/>
      <c r="C185" s="122"/>
      <c r="D185" s="382"/>
      <c r="E185" s="382"/>
      <c r="F185" s="382"/>
      <c r="G185" s="382"/>
      <c r="H185" s="113"/>
      <c r="I185" s="327"/>
      <c r="J185" s="328"/>
      <c r="K185" s="78"/>
      <c r="L185" s="78"/>
      <c r="M185" s="78"/>
      <c r="N185" s="78"/>
      <c r="O185" s="78"/>
      <c r="P185" s="78"/>
      <c r="Q185" s="78"/>
    </row>
    <row r="186" spans="1:17" ht="24.95" customHeight="1" x14ac:dyDescent="0.2">
      <c r="A186" s="8">
        <v>180</v>
      </c>
      <c r="B186" s="131"/>
      <c r="C186" s="122"/>
      <c r="D186" s="382"/>
      <c r="E186" s="382"/>
      <c r="F186" s="382"/>
      <c r="G186" s="382"/>
      <c r="H186" s="113"/>
      <c r="I186" s="327"/>
      <c r="J186" s="328"/>
      <c r="K186" s="78"/>
      <c r="L186" s="78"/>
      <c r="M186" s="78"/>
      <c r="N186" s="78"/>
      <c r="O186" s="78"/>
      <c r="P186" s="78"/>
      <c r="Q186" s="78"/>
    </row>
    <row r="187" spans="1:17" ht="24.95" customHeight="1" x14ac:dyDescent="0.2">
      <c r="A187" s="8">
        <v>181</v>
      </c>
      <c r="B187" s="131"/>
      <c r="C187" s="122"/>
      <c r="D187" s="382"/>
      <c r="E187" s="382"/>
      <c r="F187" s="382"/>
      <c r="G187" s="382"/>
      <c r="H187" s="113"/>
      <c r="I187" s="327"/>
      <c r="J187" s="328"/>
      <c r="K187" s="78"/>
      <c r="L187" s="78"/>
      <c r="M187" s="78"/>
      <c r="N187" s="78"/>
      <c r="O187" s="78"/>
      <c r="P187" s="78"/>
      <c r="Q187" s="78"/>
    </row>
    <row r="188" spans="1:17" ht="24.95" customHeight="1" x14ac:dyDescent="0.2">
      <c r="A188" s="8">
        <v>182</v>
      </c>
      <c r="B188" s="131"/>
      <c r="C188" s="122"/>
      <c r="D188" s="382"/>
      <c r="E188" s="382"/>
      <c r="F188" s="382"/>
      <c r="G188" s="382"/>
      <c r="H188" s="113"/>
      <c r="I188" s="327"/>
      <c r="J188" s="328"/>
      <c r="K188" s="78"/>
      <c r="L188" s="78"/>
      <c r="M188" s="78"/>
      <c r="N188" s="78"/>
      <c r="O188" s="78"/>
      <c r="P188" s="78"/>
      <c r="Q188" s="78"/>
    </row>
    <row r="189" spans="1:17" ht="24.95" customHeight="1" x14ac:dyDescent="0.2">
      <c r="A189" s="8">
        <v>183</v>
      </c>
      <c r="B189" s="131"/>
      <c r="C189" s="122"/>
      <c r="D189" s="382"/>
      <c r="E189" s="382"/>
      <c r="F189" s="382"/>
      <c r="G189" s="382"/>
      <c r="H189" s="113"/>
      <c r="I189" s="327"/>
      <c r="J189" s="328"/>
      <c r="K189" s="78"/>
      <c r="L189" s="78"/>
      <c r="M189" s="78"/>
      <c r="N189" s="78"/>
      <c r="O189" s="78"/>
      <c r="P189" s="78"/>
      <c r="Q189" s="78"/>
    </row>
    <row r="190" spans="1:17" ht="24.95" customHeight="1" x14ac:dyDescent="0.2">
      <c r="A190" s="8">
        <v>184</v>
      </c>
      <c r="B190" s="131"/>
      <c r="C190" s="122"/>
      <c r="D190" s="382"/>
      <c r="E190" s="382"/>
      <c r="F190" s="382"/>
      <c r="G190" s="382"/>
      <c r="H190" s="113"/>
      <c r="I190" s="327"/>
      <c r="J190" s="328"/>
      <c r="K190" s="78"/>
      <c r="L190" s="78"/>
      <c r="M190" s="78"/>
      <c r="N190" s="78"/>
      <c r="O190" s="78"/>
      <c r="P190" s="78"/>
      <c r="Q190" s="78"/>
    </row>
    <row r="191" spans="1:17" ht="24.95" customHeight="1" x14ac:dyDescent="0.2">
      <c r="A191" s="8">
        <v>185</v>
      </c>
      <c r="B191" s="131"/>
      <c r="C191" s="122"/>
      <c r="D191" s="382"/>
      <c r="E191" s="382"/>
      <c r="F191" s="382"/>
      <c r="G191" s="382"/>
      <c r="H191" s="113"/>
      <c r="I191" s="327"/>
      <c r="J191" s="328"/>
      <c r="K191" s="78"/>
      <c r="L191" s="78"/>
      <c r="M191" s="78"/>
      <c r="N191" s="78"/>
      <c r="O191" s="78"/>
      <c r="P191" s="78"/>
      <c r="Q191" s="78"/>
    </row>
    <row r="192" spans="1:17" ht="24.95" customHeight="1" x14ac:dyDescent="0.2">
      <c r="A192" s="8">
        <v>186</v>
      </c>
      <c r="B192" s="131"/>
      <c r="C192" s="122"/>
      <c r="D192" s="382"/>
      <c r="E192" s="382"/>
      <c r="F192" s="382"/>
      <c r="G192" s="382"/>
      <c r="H192" s="113"/>
      <c r="I192" s="327"/>
      <c r="J192" s="328"/>
      <c r="K192" s="78"/>
      <c r="L192" s="78"/>
      <c r="M192" s="78"/>
      <c r="N192" s="78"/>
      <c r="O192" s="78"/>
      <c r="P192" s="78"/>
      <c r="Q192" s="78"/>
    </row>
    <row r="193" spans="1:17" ht="24.95" customHeight="1" x14ac:dyDescent="0.2">
      <c r="A193" s="8">
        <v>187</v>
      </c>
      <c r="B193" s="131"/>
      <c r="C193" s="122"/>
      <c r="D193" s="382"/>
      <c r="E193" s="382"/>
      <c r="F193" s="382"/>
      <c r="G193" s="382"/>
      <c r="H193" s="113"/>
      <c r="I193" s="327"/>
      <c r="J193" s="328"/>
      <c r="K193" s="78"/>
      <c r="L193" s="78"/>
      <c r="M193" s="78"/>
      <c r="N193" s="78"/>
      <c r="O193" s="78"/>
      <c r="P193" s="78"/>
      <c r="Q193" s="78"/>
    </row>
    <row r="194" spans="1:17" ht="24.95" customHeight="1" x14ac:dyDescent="0.2">
      <c r="A194" s="8">
        <v>188</v>
      </c>
      <c r="B194" s="131"/>
      <c r="C194" s="122"/>
      <c r="D194" s="382"/>
      <c r="E194" s="382"/>
      <c r="F194" s="382"/>
      <c r="G194" s="382"/>
      <c r="H194" s="113"/>
      <c r="I194" s="327"/>
      <c r="J194" s="328"/>
      <c r="K194" s="78"/>
      <c r="L194" s="78"/>
      <c r="M194" s="78"/>
      <c r="N194" s="78"/>
      <c r="O194" s="78"/>
      <c r="P194" s="78"/>
      <c r="Q194" s="78"/>
    </row>
    <row r="195" spans="1:17" ht="24.95" customHeight="1" x14ac:dyDescent="0.2">
      <c r="A195" s="8">
        <v>189</v>
      </c>
      <c r="B195" s="131"/>
      <c r="C195" s="122"/>
      <c r="D195" s="382"/>
      <c r="E195" s="382"/>
      <c r="F195" s="382"/>
      <c r="G195" s="382"/>
      <c r="H195" s="113"/>
      <c r="I195" s="327"/>
      <c r="J195" s="328"/>
      <c r="K195" s="78"/>
      <c r="L195" s="78"/>
      <c r="M195" s="78"/>
      <c r="N195" s="78"/>
      <c r="O195" s="78"/>
      <c r="P195" s="78"/>
      <c r="Q195" s="78"/>
    </row>
    <row r="196" spans="1:17" ht="24.95" customHeight="1" x14ac:dyDescent="0.2">
      <c r="A196" s="8">
        <v>190</v>
      </c>
      <c r="B196" s="131"/>
      <c r="C196" s="122"/>
      <c r="D196" s="382"/>
      <c r="E196" s="382"/>
      <c r="F196" s="382"/>
      <c r="G196" s="382"/>
      <c r="H196" s="113"/>
      <c r="I196" s="327"/>
      <c r="J196" s="328"/>
      <c r="K196" s="78"/>
      <c r="L196" s="78"/>
      <c r="M196" s="78"/>
      <c r="N196" s="78"/>
      <c r="O196" s="78"/>
      <c r="P196" s="78"/>
      <c r="Q196" s="78"/>
    </row>
    <row r="197" spans="1:17" ht="24.95" customHeight="1" x14ac:dyDescent="0.2">
      <c r="A197" s="8">
        <v>191</v>
      </c>
      <c r="B197" s="131"/>
      <c r="C197" s="122"/>
      <c r="D197" s="382"/>
      <c r="E197" s="382"/>
      <c r="F197" s="382"/>
      <c r="G197" s="382"/>
      <c r="H197" s="113"/>
      <c r="I197" s="327"/>
      <c r="J197" s="328"/>
      <c r="K197" s="78"/>
      <c r="L197" s="78"/>
      <c r="M197" s="78"/>
      <c r="N197" s="78"/>
      <c r="O197" s="78"/>
      <c r="P197" s="78"/>
      <c r="Q197" s="78"/>
    </row>
    <row r="198" spans="1:17" ht="24.95" customHeight="1" x14ac:dyDescent="0.2">
      <c r="A198" s="8">
        <v>192</v>
      </c>
      <c r="B198" s="131"/>
      <c r="C198" s="122"/>
      <c r="D198" s="382"/>
      <c r="E198" s="382"/>
      <c r="F198" s="382"/>
      <c r="G198" s="382"/>
      <c r="H198" s="113"/>
      <c r="I198" s="327"/>
      <c r="J198" s="328"/>
      <c r="K198" s="78"/>
      <c r="L198" s="78"/>
      <c r="M198" s="78"/>
      <c r="N198" s="78"/>
      <c r="O198" s="78"/>
      <c r="P198" s="78"/>
      <c r="Q198" s="78"/>
    </row>
    <row r="199" spans="1:17" ht="24.95" customHeight="1" x14ac:dyDescent="0.2">
      <c r="A199" s="8">
        <v>193</v>
      </c>
      <c r="B199" s="131"/>
      <c r="C199" s="122"/>
      <c r="D199" s="382"/>
      <c r="E199" s="382"/>
      <c r="F199" s="382"/>
      <c r="G199" s="382"/>
      <c r="H199" s="113"/>
      <c r="I199" s="327"/>
      <c r="J199" s="328"/>
      <c r="K199" s="78"/>
      <c r="L199" s="78"/>
      <c r="M199" s="78"/>
      <c r="N199" s="78"/>
      <c r="O199" s="78"/>
      <c r="P199" s="78"/>
      <c r="Q199" s="78"/>
    </row>
    <row r="200" spans="1:17" ht="24.95" customHeight="1" x14ac:dyDescent="0.2">
      <c r="A200" s="8">
        <v>194</v>
      </c>
      <c r="B200" s="131"/>
      <c r="C200" s="122"/>
      <c r="D200" s="382"/>
      <c r="E200" s="382"/>
      <c r="F200" s="382"/>
      <c r="G200" s="382"/>
      <c r="H200" s="113"/>
      <c r="I200" s="327"/>
      <c r="J200" s="328"/>
      <c r="K200" s="78"/>
      <c r="L200" s="78"/>
      <c r="M200" s="78"/>
      <c r="N200" s="78"/>
      <c r="O200" s="78"/>
      <c r="P200" s="78"/>
      <c r="Q200" s="78"/>
    </row>
    <row r="201" spans="1:17" ht="24.95" customHeight="1" x14ac:dyDescent="0.2">
      <c r="A201" s="8">
        <v>195</v>
      </c>
      <c r="B201" s="131"/>
      <c r="C201" s="122"/>
      <c r="D201" s="382"/>
      <c r="E201" s="382"/>
      <c r="F201" s="382"/>
      <c r="G201" s="382"/>
      <c r="H201" s="113"/>
      <c r="I201" s="327"/>
      <c r="J201" s="328"/>
      <c r="K201" s="78"/>
      <c r="L201" s="78"/>
      <c r="M201" s="78"/>
      <c r="N201" s="78"/>
      <c r="O201" s="78"/>
      <c r="P201" s="78"/>
      <c r="Q201" s="78"/>
    </row>
    <row r="202" spans="1:17" ht="24.95" customHeight="1" x14ac:dyDescent="0.2">
      <c r="A202" s="8">
        <v>196</v>
      </c>
      <c r="B202" s="131"/>
      <c r="C202" s="122"/>
      <c r="D202" s="382"/>
      <c r="E202" s="382"/>
      <c r="F202" s="382"/>
      <c r="G202" s="382"/>
      <c r="H202" s="113"/>
      <c r="I202" s="327"/>
      <c r="J202" s="328"/>
      <c r="K202" s="78"/>
      <c r="L202" s="78"/>
      <c r="M202" s="78"/>
      <c r="N202" s="78"/>
      <c r="O202" s="78"/>
      <c r="P202" s="78"/>
      <c r="Q202" s="78"/>
    </row>
    <row r="203" spans="1:17" ht="24.95" customHeight="1" x14ac:dyDescent="0.2">
      <c r="A203" s="8">
        <v>197</v>
      </c>
      <c r="B203" s="131"/>
      <c r="C203" s="122"/>
      <c r="D203" s="382"/>
      <c r="E203" s="382"/>
      <c r="F203" s="382"/>
      <c r="G203" s="382"/>
      <c r="H203" s="113"/>
      <c r="I203" s="327"/>
      <c r="J203" s="328"/>
      <c r="K203" s="78"/>
      <c r="L203" s="78"/>
      <c r="M203" s="78"/>
      <c r="N203" s="78"/>
      <c r="O203" s="78"/>
      <c r="P203" s="78"/>
      <c r="Q203" s="78"/>
    </row>
    <row r="204" spans="1:17" ht="24.95" customHeight="1" x14ac:dyDescent="0.2">
      <c r="A204" s="8">
        <v>198</v>
      </c>
      <c r="B204" s="131"/>
      <c r="C204" s="122"/>
      <c r="D204" s="382"/>
      <c r="E204" s="382"/>
      <c r="F204" s="382"/>
      <c r="G204" s="382"/>
      <c r="H204" s="113"/>
      <c r="I204" s="327"/>
      <c r="J204" s="328"/>
      <c r="K204" s="78"/>
      <c r="L204" s="78"/>
      <c r="M204" s="78"/>
      <c r="N204" s="78"/>
      <c r="O204" s="78"/>
      <c r="P204" s="78"/>
      <c r="Q204" s="78"/>
    </row>
    <row r="205" spans="1:17" ht="24.95" customHeight="1" x14ac:dyDescent="0.2">
      <c r="A205" s="8">
        <v>199</v>
      </c>
      <c r="B205" s="131"/>
      <c r="C205" s="122"/>
      <c r="D205" s="382"/>
      <c r="E205" s="382"/>
      <c r="F205" s="382"/>
      <c r="G205" s="382"/>
      <c r="H205" s="113"/>
      <c r="I205" s="327"/>
      <c r="J205" s="328"/>
      <c r="K205" s="78"/>
      <c r="L205" s="78"/>
      <c r="M205" s="78"/>
      <c r="N205" s="78"/>
      <c r="O205" s="78"/>
      <c r="P205" s="78"/>
      <c r="Q205" s="78"/>
    </row>
    <row r="206" spans="1:17" ht="24.95" customHeight="1" thickBot="1" x14ac:dyDescent="0.25">
      <c r="A206" s="9">
        <v>200</v>
      </c>
      <c r="B206" s="132"/>
      <c r="C206" s="118"/>
      <c r="D206" s="383"/>
      <c r="E206" s="383"/>
      <c r="F206" s="383"/>
      <c r="G206" s="383"/>
      <c r="H206" s="114"/>
      <c r="I206" s="345"/>
      <c r="J206" s="346"/>
      <c r="K206" s="78"/>
      <c r="L206" s="78"/>
      <c r="M206" s="78"/>
      <c r="N206" s="78"/>
      <c r="O206" s="78"/>
      <c r="P206" s="78"/>
      <c r="Q206" s="78"/>
    </row>
  </sheetData>
  <sheetProtection sheet="1" objects="1" scenarios="1"/>
  <mergeCells count="613">
    <mergeCell ref="D206:E206"/>
    <mergeCell ref="F206:G206"/>
    <mergeCell ref="I206:J206"/>
    <mergeCell ref="D3:H3"/>
    <mergeCell ref="D4:H5"/>
    <mergeCell ref="D204:E204"/>
    <mergeCell ref="F204:G204"/>
    <mergeCell ref="I204:J204"/>
    <mergeCell ref="D205:E205"/>
    <mergeCell ref="F205:G205"/>
    <mergeCell ref="I205:J205"/>
    <mergeCell ref="D202:E202"/>
    <mergeCell ref="F202:G202"/>
    <mergeCell ref="I202:J202"/>
    <mergeCell ref="D203:E203"/>
    <mergeCell ref="F203:G203"/>
    <mergeCell ref="I203:J203"/>
    <mergeCell ref="D200:E200"/>
    <mergeCell ref="F200:G200"/>
    <mergeCell ref="I200:J200"/>
    <mergeCell ref="D201:E201"/>
    <mergeCell ref="F201:G201"/>
    <mergeCell ref="I201:J201"/>
    <mergeCell ref="D198:E198"/>
    <mergeCell ref="F198:G198"/>
    <mergeCell ref="I198:J198"/>
    <mergeCell ref="D199:E199"/>
    <mergeCell ref="F199:G199"/>
    <mergeCell ref="I199:J199"/>
    <mergeCell ref="D196:E196"/>
    <mergeCell ref="F196:G196"/>
    <mergeCell ref="I196:J196"/>
    <mergeCell ref="D197:E197"/>
    <mergeCell ref="F197:G197"/>
    <mergeCell ref="I197:J197"/>
    <mergeCell ref="D194:E194"/>
    <mergeCell ref="F194:G194"/>
    <mergeCell ref="I194:J194"/>
    <mergeCell ref="D195:E195"/>
    <mergeCell ref="F195:G195"/>
    <mergeCell ref="I195:J195"/>
    <mergeCell ref="D192:E192"/>
    <mergeCell ref="F192:G192"/>
    <mergeCell ref="I192:J192"/>
    <mergeCell ref="D193:E193"/>
    <mergeCell ref="F193:G193"/>
    <mergeCell ref="I193:J193"/>
    <mergeCell ref="D190:E190"/>
    <mergeCell ref="F190:G190"/>
    <mergeCell ref="I190:J190"/>
    <mergeCell ref="D191:E191"/>
    <mergeCell ref="F191:G191"/>
    <mergeCell ref="I191:J191"/>
    <mergeCell ref="D188:E188"/>
    <mergeCell ref="F188:G188"/>
    <mergeCell ref="I188:J188"/>
    <mergeCell ref="D189:E189"/>
    <mergeCell ref="F189:G189"/>
    <mergeCell ref="I189:J189"/>
    <mergeCell ref="D186:E186"/>
    <mergeCell ref="F186:G186"/>
    <mergeCell ref="I186:J186"/>
    <mergeCell ref="D187:E187"/>
    <mergeCell ref="F187:G187"/>
    <mergeCell ref="I187:J187"/>
    <mergeCell ref="D184:E184"/>
    <mergeCell ref="F184:G184"/>
    <mergeCell ref="I184:J184"/>
    <mergeCell ref="D185:E185"/>
    <mergeCell ref="F185:G185"/>
    <mergeCell ref="I185:J185"/>
    <mergeCell ref="D182:E182"/>
    <mergeCell ref="F182:G182"/>
    <mergeCell ref="I182:J182"/>
    <mergeCell ref="D183:E183"/>
    <mergeCell ref="F183:G183"/>
    <mergeCell ref="I183:J183"/>
    <mergeCell ref="D180:E180"/>
    <mergeCell ref="F180:G180"/>
    <mergeCell ref="I180:J180"/>
    <mergeCell ref="D181:E181"/>
    <mergeCell ref="F181:G181"/>
    <mergeCell ref="I181:J181"/>
    <mergeCell ref="D178:E178"/>
    <mergeCell ref="F178:G178"/>
    <mergeCell ref="I178:J178"/>
    <mergeCell ref="D179:E179"/>
    <mergeCell ref="F179:G179"/>
    <mergeCell ref="I179:J179"/>
    <mergeCell ref="D176:E176"/>
    <mergeCell ref="F176:G176"/>
    <mergeCell ref="I176:J176"/>
    <mergeCell ref="D177:E177"/>
    <mergeCell ref="F177:G177"/>
    <mergeCell ref="I177:J177"/>
    <mergeCell ref="D174:E174"/>
    <mergeCell ref="F174:G174"/>
    <mergeCell ref="I174:J174"/>
    <mergeCell ref="D175:E175"/>
    <mergeCell ref="F175:G175"/>
    <mergeCell ref="I175:J175"/>
    <mergeCell ref="D172:E172"/>
    <mergeCell ref="F172:G172"/>
    <mergeCell ref="I172:J172"/>
    <mergeCell ref="D173:E173"/>
    <mergeCell ref="F173:G173"/>
    <mergeCell ref="I173:J173"/>
    <mergeCell ref="D170:E170"/>
    <mergeCell ref="F170:G170"/>
    <mergeCell ref="I170:J170"/>
    <mergeCell ref="D171:E171"/>
    <mergeCell ref="F171:G171"/>
    <mergeCell ref="I171:J171"/>
    <mergeCell ref="D168:E168"/>
    <mergeCell ref="F168:G168"/>
    <mergeCell ref="I168:J168"/>
    <mergeCell ref="D169:E169"/>
    <mergeCell ref="F169:G169"/>
    <mergeCell ref="I169:J169"/>
    <mergeCell ref="D166:E166"/>
    <mergeCell ref="F166:G166"/>
    <mergeCell ref="I166:J166"/>
    <mergeCell ref="D167:E167"/>
    <mergeCell ref="F167:G167"/>
    <mergeCell ref="I167:J167"/>
    <mergeCell ref="D164:E164"/>
    <mergeCell ref="F164:G164"/>
    <mergeCell ref="I164:J164"/>
    <mergeCell ref="D165:E165"/>
    <mergeCell ref="F165:G165"/>
    <mergeCell ref="I165:J165"/>
    <mergeCell ref="D162:E162"/>
    <mergeCell ref="F162:G162"/>
    <mergeCell ref="I162:J162"/>
    <mergeCell ref="D163:E163"/>
    <mergeCell ref="F163:G163"/>
    <mergeCell ref="I163:J163"/>
    <mergeCell ref="D160:E160"/>
    <mergeCell ref="F160:G160"/>
    <mergeCell ref="I160:J160"/>
    <mergeCell ref="D161:E161"/>
    <mergeCell ref="F161:G161"/>
    <mergeCell ref="I161:J161"/>
    <mergeCell ref="D158:E158"/>
    <mergeCell ref="F158:G158"/>
    <mergeCell ref="I158:J158"/>
    <mergeCell ref="D159:E159"/>
    <mergeCell ref="F159:G159"/>
    <mergeCell ref="I159:J159"/>
    <mergeCell ref="D156:E156"/>
    <mergeCell ref="F156:G156"/>
    <mergeCell ref="I156:J156"/>
    <mergeCell ref="D157:E157"/>
    <mergeCell ref="F157:G157"/>
    <mergeCell ref="I157:J157"/>
    <mergeCell ref="D154:E154"/>
    <mergeCell ref="F154:G154"/>
    <mergeCell ref="I154:J154"/>
    <mergeCell ref="D155:E155"/>
    <mergeCell ref="F155:G155"/>
    <mergeCell ref="I155:J155"/>
    <mergeCell ref="D152:E152"/>
    <mergeCell ref="F152:G152"/>
    <mergeCell ref="I152:J152"/>
    <mergeCell ref="D153:E153"/>
    <mergeCell ref="F153:G153"/>
    <mergeCell ref="I153:J153"/>
    <mergeCell ref="D150:E150"/>
    <mergeCell ref="F150:G150"/>
    <mergeCell ref="I150:J150"/>
    <mergeCell ref="D151:E151"/>
    <mergeCell ref="F151:G151"/>
    <mergeCell ref="I151:J151"/>
    <mergeCell ref="D148:E148"/>
    <mergeCell ref="F148:G148"/>
    <mergeCell ref="I148:J148"/>
    <mergeCell ref="D149:E149"/>
    <mergeCell ref="F149:G149"/>
    <mergeCell ref="I149:J149"/>
    <mergeCell ref="D146:E146"/>
    <mergeCell ref="F146:G146"/>
    <mergeCell ref="I146:J146"/>
    <mergeCell ref="D147:E147"/>
    <mergeCell ref="F147:G147"/>
    <mergeCell ref="I147:J147"/>
    <mergeCell ref="D144:E144"/>
    <mergeCell ref="F144:G144"/>
    <mergeCell ref="I144:J144"/>
    <mergeCell ref="D145:E145"/>
    <mergeCell ref="F145:G145"/>
    <mergeCell ref="I145:J145"/>
    <mergeCell ref="D142:E142"/>
    <mergeCell ref="F142:G142"/>
    <mergeCell ref="I142:J142"/>
    <mergeCell ref="D143:E143"/>
    <mergeCell ref="F143:G143"/>
    <mergeCell ref="I143:J143"/>
    <mergeCell ref="D140:E140"/>
    <mergeCell ref="F140:G140"/>
    <mergeCell ref="I140:J140"/>
    <mergeCell ref="D141:E141"/>
    <mergeCell ref="F141:G141"/>
    <mergeCell ref="I141:J141"/>
    <mergeCell ref="D138:E138"/>
    <mergeCell ref="F138:G138"/>
    <mergeCell ref="I138:J138"/>
    <mergeCell ref="D139:E139"/>
    <mergeCell ref="F139:G139"/>
    <mergeCell ref="I139:J139"/>
    <mergeCell ref="D136:E136"/>
    <mergeCell ref="F136:G136"/>
    <mergeCell ref="I136:J136"/>
    <mergeCell ref="D137:E137"/>
    <mergeCell ref="F137:G137"/>
    <mergeCell ref="I137:J137"/>
    <mergeCell ref="D134:E134"/>
    <mergeCell ref="F134:G134"/>
    <mergeCell ref="I134:J134"/>
    <mergeCell ref="D135:E135"/>
    <mergeCell ref="F135:G135"/>
    <mergeCell ref="I135:J135"/>
    <mergeCell ref="D132:E132"/>
    <mergeCell ref="F132:G132"/>
    <mergeCell ref="I132:J132"/>
    <mergeCell ref="D133:E133"/>
    <mergeCell ref="F133:G133"/>
    <mergeCell ref="I133:J133"/>
    <mergeCell ref="D130:E130"/>
    <mergeCell ref="F130:G130"/>
    <mergeCell ref="I130:J130"/>
    <mergeCell ref="D131:E131"/>
    <mergeCell ref="F131:G131"/>
    <mergeCell ref="I131:J131"/>
    <mergeCell ref="D128:E128"/>
    <mergeCell ref="F128:G128"/>
    <mergeCell ref="I128:J128"/>
    <mergeCell ref="D129:E129"/>
    <mergeCell ref="F129:G129"/>
    <mergeCell ref="I129:J129"/>
    <mergeCell ref="D126:E126"/>
    <mergeCell ref="F126:G126"/>
    <mergeCell ref="I126:J126"/>
    <mergeCell ref="D127:E127"/>
    <mergeCell ref="F127:G127"/>
    <mergeCell ref="I127:J127"/>
    <mergeCell ref="D124:E124"/>
    <mergeCell ref="F124:G124"/>
    <mergeCell ref="I124:J124"/>
    <mergeCell ref="D125:E125"/>
    <mergeCell ref="F125:G125"/>
    <mergeCell ref="I125:J125"/>
    <mergeCell ref="D122:E122"/>
    <mergeCell ref="F122:G122"/>
    <mergeCell ref="I122:J122"/>
    <mergeCell ref="D123:E123"/>
    <mergeCell ref="F123:G123"/>
    <mergeCell ref="I123:J123"/>
    <mergeCell ref="D120:E120"/>
    <mergeCell ref="F120:G120"/>
    <mergeCell ref="I120:J120"/>
    <mergeCell ref="D121:E121"/>
    <mergeCell ref="F121:G121"/>
    <mergeCell ref="I121:J121"/>
    <mergeCell ref="D118:E118"/>
    <mergeCell ref="F118:G118"/>
    <mergeCell ref="I118:J118"/>
    <mergeCell ref="D119:E119"/>
    <mergeCell ref="F119:G119"/>
    <mergeCell ref="I119:J119"/>
    <mergeCell ref="D116:E116"/>
    <mergeCell ref="F116:G116"/>
    <mergeCell ref="I116:J116"/>
    <mergeCell ref="D117:E117"/>
    <mergeCell ref="F117:G117"/>
    <mergeCell ref="I117:J117"/>
    <mergeCell ref="D114:E114"/>
    <mergeCell ref="F114:G114"/>
    <mergeCell ref="I114:J114"/>
    <mergeCell ref="D115:E115"/>
    <mergeCell ref="F115:G115"/>
    <mergeCell ref="I115:J115"/>
    <mergeCell ref="D112:E112"/>
    <mergeCell ref="F112:G112"/>
    <mergeCell ref="I112:J112"/>
    <mergeCell ref="D113:E113"/>
    <mergeCell ref="F113:G113"/>
    <mergeCell ref="I113:J113"/>
    <mergeCell ref="D110:E110"/>
    <mergeCell ref="F110:G110"/>
    <mergeCell ref="I110:J110"/>
    <mergeCell ref="D111:E111"/>
    <mergeCell ref="F111:G111"/>
    <mergeCell ref="I111:J111"/>
    <mergeCell ref="D108:E108"/>
    <mergeCell ref="F108:G108"/>
    <mergeCell ref="I108:J108"/>
    <mergeCell ref="D109:E109"/>
    <mergeCell ref="F109:G109"/>
    <mergeCell ref="I109:J109"/>
    <mergeCell ref="D106:E106"/>
    <mergeCell ref="F106:G106"/>
    <mergeCell ref="I106:J106"/>
    <mergeCell ref="D107:E107"/>
    <mergeCell ref="F107:G107"/>
    <mergeCell ref="I107:J107"/>
    <mergeCell ref="D104:E104"/>
    <mergeCell ref="F104:G104"/>
    <mergeCell ref="I104:J104"/>
    <mergeCell ref="D105:E105"/>
    <mergeCell ref="F105:G105"/>
    <mergeCell ref="I105:J105"/>
    <mergeCell ref="D102:E102"/>
    <mergeCell ref="F102:G102"/>
    <mergeCell ref="I102:J102"/>
    <mergeCell ref="D103:E103"/>
    <mergeCell ref="F103:G103"/>
    <mergeCell ref="I103:J103"/>
    <mergeCell ref="D100:E100"/>
    <mergeCell ref="F100:G100"/>
    <mergeCell ref="I100:J100"/>
    <mergeCell ref="D101:E101"/>
    <mergeCell ref="F101:G101"/>
    <mergeCell ref="I101:J101"/>
    <mergeCell ref="D98:E98"/>
    <mergeCell ref="F98:G98"/>
    <mergeCell ref="I98:J98"/>
    <mergeCell ref="D99:E99"/>
    <mergeCell ref="F99:G99"/>
    <mergeCell ref="I99:J99"/>
    <mergeCell ref="D96:E96"/>
    <mergeCell ref="F96:G96"/>
    <mergeCell ref="I96:J96"/>
    <mergeCell ref="D97:E97"/>
    <mergeCell ref="F97:G97"/>
    <mergeCell ref="I97:J97"/>
    <mergeCell ref="D94:E94"/>
    <mergeCell ref="F94:G94"/>
    <mergeCell ref="I94:J94"/>
    <mergeCell ref="D95:E95"/>
    <mergeCell ref="F95:G95"/>
    <mergeCell ref="I95:J95"/>
    <mergeCell ref="D92:E92"/>
    <mergeCell ref="F92:G92"/>
    <mergeCell ref="I92:J92"/>
    <mergeCell ref="D93:E93"/>
    <mergeCell ref="F93:G93"/>
    <mergeCell ref="I93:J93"/>
    <mergeCell ref="D90:E90"/>
    <mergeCell ref="F90:G90"/>
    <mergeCell ref="I90:J90"/>
    <mergeCell ref="D91:E91"/>
    <mergeCell ref="F91:G91"/>
    <mergeCell ref="I91:J91"/>
    <mergeCell ref="D88:E88"/>
    <mergeCell ref="F88:G88"/>
    <mergeCell ref="I88:J88"/>
    <mergeCell ref="D89:E89"/>
    <mergeCell ref="F89:G89"/>
    <mergeCell ref="I89:J89"/>
    <mergeCell ref="D86:E86"/>
    <mergeCell ref="F86:G86"/>
    <mergeCell ref="I86:J86"/>
    <mergeCell ref="D87:E87"/>
    <mergeCell ref="F87:G87"/>
    <mergeCell ref="I87:J87"/>
    <mergeCell ref="D84:E84"/>
    <mergeCell ref="F84:G84"/>
    <mergeCell ref="I84:J84"/>
    <mergeCell ref="D85:E85"/>
    <mergeCell ref="F85:G85"/>
    <mergeCell ref="I85:J85"/>
    <mergeCell ref="D82:E82"/>
    <mergeCell ref="F82:G82"/>
    <mergeCell ref="I82:J82"/>
    <mergeCell ref="D83:E83"/>
    <mergeCell ref="F83:G83"/>
    <mergeCell ref="I83:J83"/>
    <mergeCell ref="D80:E80"/>
    <mergeCell ref="F80:G80"/>
    <mergeCell ref="I80:J80"/>
    <mergeCell ref="D81:E81"/>
    <mergeCell ref="F81:G81"/>
    <mergeCell ref="I81:J81"/>
    <mergeCell ref="D78:E78"/>
    <mergeCell ref="F78:G78"/>
    <mergeCell ref="I78:J78"/>
    <mergeCell ref="D79:E79"/>
    <mergeCell ref="F79:G79"/>
    <mergeCell ref="I79:J79"/>
    <mergeCell ref="D76:E76"/>
    <mergeCell ref="F76:G76"/>
    <mergeCell ref="I76:J76"/>
    <mergeCell ref="D77:E77"/>
    <mergeCell ref="F77:G77"/>
    <mergeCell ref="I77:J77"/>
    <mergeCell ref="D74:E74"/>
    <mergeCell ref="F74:G74"/>
    <mergeCell ref="I74:J74"/>
    <mergeCell ref="D75:E75"/>
    <mergeCell ref="F75:G75"/>
    <mergeCell ref="I75:J75"/>
    <mergeCell ref="D72:E72"/>
    <mergeCell ref="F72:G72"/>
    <mergeCell ref="I72:J72"/>
    <mergeCell ref="D73:E73"/>
    <mergeCell ref="F73:G73"/>
    <mergeCell ref="I73:J73"/>
    <mergeCell ref="D70:E70"/>
    <mergeCell ref="F70:G70"/>
    <mergeCell ref="I70:J70"/>
    <mergeCell ref="D71:E71"/>
    <mergeCell ref="F71:G71"/>
    <mergeCell ref="I71:J71"/>
    <mergeCell ref="D68:E68"/>
    <mergeCell ref="F68:G68"/>
    <mergeCell ref="I68:J68"/>
    <mergeCell ref="D69:E69"/>
    <mergeCell ref="F69:G69"/>
    <mergeCell ref="I69:J69"/>
    <mergeCell ref="D66:E66"/>
    <mergeCell ref="F66:G66"/>
    <mergeCell ref="I66:J66"/>
    <mergeCell ref="D67:E67"/>
    <mergeCell ref="F67:G67"/>
    <mergeCell ref="I67:J67"/>
    <mergeCell ref="D64:E64"/>
    <mergeCell ref="F64:G64"/>
    <mergeCell ref="I64:J64"/>
    <mergeCell ref="D65:E65"/>
    <mergeCell ref="F65:G65"/>
    <mergeCell ref="I65:J65"/>
    <mergeCell ref="D62:E62"/>
    <mergeCell ref="F62:G62"/>
    <mergeCell ref="I62:J62"/>
    <mergeCell ref="D63:E63"/>
    <mergeCell ref="F63:G63"/>
    <mergeCell ref="I63:J63"/>
    <mergeCell ref="D60:E60"/>
    <mergeCell ref="F60:G60"/>
    <mergeCell ref="I60:J60"/>
    <mergeCell ref="D61:E61"/>
    <mergeCell ref="F61:G61"/>
    <mergeCell ref="I61:J61"/>
    <mergeCell ref="D58:E58"/>
    <mergeCell ref="F58:G58"/>
    <mergeCell ref="I58:J58"/>
    <mergeCell ref="D59:E59"/>
    <mergeCell ref="F59:G59"/>
    <mergeCell ref="I59:J59"/>
    <mergeCell ref="D56:E56"/>
    <mergeCell ref="F56:G56"/>
    <mergeCell ref="I56:J56"/>
    <mergeCell ref="D57:E57"/>
    <mergeCell ref="F57:G57"/>
    <mergeCell ref="I57:J57"/>
    <mergeCell ref="D54:E54"/>
    <mergeCell ref="F54:G54"/>
    <mergeCell ref="I54:J54"/>
    <mergeCell ref="D55:E55"/>
    <mergeCell ref="F55:G55"/>
    <mergeCell ref="I55:J55"/>
    <mergeCell ref="D52:E52"/>
    <mergeCell ref="F52:G52"/>
    <mergeCell ref="I52:J52"/>
    <mergeCell ref="D53:E53"/>
    <mergeCell ref="F53:G53"/>
    <mergeCell ref="I53:J53"/>
    <mergeCell ref="D50:E50"/>
    <mergeCell ref="F50:G50"/>
    <mergeCell ref="I50:J50"/>
    <mergeCell ref="D51:E51"/>
    <mergeCell ref="F51:G51"/>
    <mergeCell ref="I51:J51"/>
    <mergeCell ref="D48:E48"/>
    <mergeCell ref="F48:G48"/>
    <mergeCell ref="I48:J48"/>
    <mergeCell ref="D49:E49"/>
    <mergeCell ref="F49:G49"/>
    <mergeCell ref="I49:J49"/>
    <mergeCell ref="D46:E46"/>
    <mergeCell ref="F46:G46"/>
    <mergeCell ref="I46:J46"/>
    <mergeCell ref="D47:E47"/>
    <mergeCell ref="F47:G47"/>
    <mergeCell ref="I47:J47"/>
    <mergeCell ref="D44:E44"/>
    <mergeCell ref="F44:G44"/>
    <mergeCell ref="I44:J44"/>
    <mergeCell ref="D45:E45"/>
    <mergeCell ref="F45:G45"/>
    <mergeCell ref="I45:J45"/>
    <mergeCell ref="D42:E42"/>
    <mergeCell ref="F42:G42"/>
    <mergeCell ref="I42:J42"/>
    <mergeCell ref="D43:E43"/>
    <mergeCell ref="F43:G43"/>
    <mergeCell ref="I43:J43"/>
    <mergeCell ref="D40:E40"/>
    <mergeCell ref="F40:G40"/>
    <mergeCell ref="I40:J40"/>
    <mergeCell ref="D41:E41"/>
    <mergeCell ref="F41:G41"/>
    <mergeCell ref="I41:J41"/>
    <mergeCell ref="D38:E38"/>
    <mergeCell ref="F38:G38"/>
    <mergeCell ref="I38:J38"/>
    <mergeCell ref="D39:E39"/>
    <mergeCell ref="F39:G39"/>
    <mergeCell ref="I39:J39"/>
    <mergeCell ref="D36:E36"/>
    <mergeCell ref="F36:G36"/>
    <mergeCell ref="I36:J36"/>
    <mergeCell ref="D37:E37"/>
    <mergeCell ref="F37:G37"/>
    <mergeCell ref="I37:J37"/>
    <mergeCell ref="D34:E34"/>
    <mergeCell ref="F34:G34"/>
    <mergeCell ref="I34:J34"/>
    <mergeCell ref="D35:E35"/>
    <mergeCell ref="F35:G35"/>
    <mergeCell ref="I35:J35"/>
    <mergeCell ref="D32:E32"/>
    <mergeCell ref="F32:G32"/>
    <mergeCell ref="I32:J32"/>
    <mergeCell ref="D33:E33"/>
    <mergeCell ref="F33:G33"/>
    <mergeCell ref="I33:J33"/>
    <mergeCell ref="D30:E30"/>
    <mergeCell ref="F30:G30"/>
    <mergeCell ref="I30:J30"/>
    <mergeCell ref="D31:E31"/>
    <mergeCell ref="F31:G31"/>
    <mergeCell ref="I31:J31"/>
    <mergeCell ref="D28:E28"/>
    <mergeCell ref="F28:G28"/>
    <mergeCell ref="I28:J28"/>
    <mergeCell ref="D29:E29"/>
    <mergeCell ref="F29:G29"/>
    <mergeCell ref="I29:J29"/>
    <mergeCell ref="D26:E26"/>
    <mergeCell ref="F26:G26"/>
    <mergeCell ref="I26:J26"/>
    <mergeCell ref="D27:E27"/>
    <mergeCell ref="F27:G27"/>
    <mergeCell ref="I27:J27"/>
    <mergeCell ref="D24:E24"/>
    <mergeCell ref="F24:G24"/>
    <mergeCell ref="I24:J24"/>
    <mergeCell ref="D25:E25"/>
    <mergeCell ref="F25:G25"/>
    <mergeCell ref="I25:J25"/>
    <mergeCell ref="D22:E22"/>
    <mergeCell ref="F22:G22"/>
    <mergeCell ref="I22:J22"/>
    <mergeCell ref="D23:E23"/>
    <mergeCell ref="F23:G23"/>
    <mergeCell ref="I23:J23"/>
    <mergeCell ref="D20:E20"/>
    <mergeCell ref="F20:G20"/>
    <mergeCell ref="I20:J20"/>
    <mergeCell ref="D21:E21"/>
    <mergeCell ref="F21:G21"/>
    <mergeCell ref="I21:J21"/>
    <mergeCell ref="D18:E18"/>
    <mergeCell ref="F18:G18"/>
    <mergeCell ref="I18:J18"/>
    <mergeCell ref="D19:E19"/>
    <mergeCell ref="F19:G19"/>
    <mergeCell ref="I19:J19"/>
    <mergeCell ref="D16:E16"/>
    <mergeCell ref="F16:G16"/>
    <mergeCell ref="I16:J16"/>
    <mergeCell ref="D17:E17"/>
    <mergeCell ref="F17:G17"/>
    <mergeCell ref="I17:J17"/>
    <mergeCell ref="D14:E14"/>
    <mergeCell ref="F14:G14"/>
    <mergeCell ref="I14:J14"/>
    <mergeCell ref="D15:E15"/>
    <mergeCell ref="F15:G15"/>
    <mergeCell ref="I15:J15"/>
    <mergeCell ref="D12:E12"/>
    <mergeCell ref="F12:G12"/>
    <mergeCell ref="I12:J12"/>
    <mergeCell ref="D13:E13"/>
    <mergeCell ref="F13:G13"/>
    <mergeCell ref="I13:J13"/>
    <mergeCell ref="D10:E10"/>
    <mergeCell ref="F10:G10"/>
    <mergeCell ref="I10:J10"/>
    <mergeCell ref="D11:E11"/>
    <mergeCell ref="F11:G11"/>
    <mergeCell ref="I11:J11"/>
    <mergeCell ref="D8:E8"/>
    <mergeCell ref="F8:G8"/>
    <mergeCell ref="I8:J8"/>
    <mergeCell ref="D9:E9"/>
    <mergeCell ref="F9:G9"/>
    <mergeCell ref="I9:J9"/>
    <mergeCell ref="D6:E6"/>
    <mergeCell ref="F6:G6"/>
    <mergeCell ref="I6:J6"/>
    <mergeCell ref="D7:E7"/>
    <mergeCell ref="F7:G7"/>
    <mergeCell ref="I7:J7"/>
    <mergeCell ref="A1:J1"/>
    <mergeCell ref="A2:B2"/>
    <mergeCell ref="D2:H2"/>
    <mergeCell ref="I2:I4"/>
    <mergeCell ref="J2:J4"/>
    <mergeCell ref="A3:B3"/>
    <mergeCell ref="A4:B4"/>
    <mergeCell ref="A5:B5"/>
  </mergeCells>
  <dataValidations count="3">
    <dataValidation type="list" allowBlank="1" showInputMessage="1" showErrorMessage="1" error="Enter One of the Following:_x000a_1=Compliant_x000a_2=Not Compliant (service incomplete)_x000a_3=No Service Provided_x000a_4=Service Incomplete_x000a_5=Can't Determine if Service Indicated_x000a_6=Patient Refused/Declined Service_x000a_7=Excluded" promptTitle="Compliance Code" prompt="1=Compliant_x000a_2=Not Compliant (service incomplete)_x000a_3=No Service Provided_x000a_4=Service Incomplete_x000a_5=Can't Determine if Service Indicated_x000a_6=Patient Refused/Declined Service_x000a_7=Excluded" sqref="H7:H206" xr:uid="{00000000-0002-0000-0A00-000000000000}">
      <formula1>"1,2,3,4,5,6,7"</formula1>
    </dataValidation>
    <dataValidation type="date" allowBlank="1" showInputMessage="1" showErrorMessage="1" error="For inclusion in this measure, patients must have been born on or after January 1, 1943, and on or before December 31, 1967." prompt="Include patients born on or after January 1, 1943 and on or before December 31, 1967." sqref="C7:C206" xr:uid="{34A99E1E-F5CE-4736-A9EB-B72FDE6F5C2B}">
      <formula1>15707</formula1>
      <formula2>24837</formula2>
    </dataValidation>
    <dataValidation type="list" allowBlank="1" showInputMessage="1" showErrorMessage="1" error="Entry must be selected from the drop-down list provided." prompt="Select the Type of Screening from the drop-down list." sqref="D7:E206" xr:uid="{E3881D07-4FA7-4198-AC64-C5F252CADDE2}">
      <formula1>"FOBT, FIT, Flexible sigmoidoscopy, CT, Colonoscopy"</formula1>
    </dataValidation>
  </dataValidations>
  <hyperlinks>
    <hyperlink ref="C2" r:id="rId1" xr:uid="{00000000-0004-0000-0A00-000000000000}"/>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R206"/>
  <sheetViews>
    <sheetView workbookViewId="0">
      <selection activeCell="C3" sqref="C3"/>
    </sheetView>
  </sheetViews>
  <sheetFormatPr defaultRowHeight="12.75" x14ac:dyDescent="0.2"/>
  <cols>
    <col min="2" max="2" width="17" style="133" customWidth="1"/>
    <col min="3" max="3" width="17.140625" customWidth="1"/>
    <col min="4" max="4" width="11.42578125" customWidth="1"/>
    <col min="5" max="5" width="13" customWidth="1"/>
    <col min="6" max="6" width="23.42578125" customWidth="1"/>
    <col min="7" max="7" width="21.42578125" style="115" customWidth="1"/>
    <col min="8" max="8" width="19.42578125" style="115" customWidth="1"/>
    <col min="9" max="9" width="18.28515625" style="1" customWidth="1"/>
    <col min="10" max="10" width="36" customWidth="1"/>
  </cols>
  <sheetData>
    <row r="1" spans="1:18" ht="24.95" customHeight="1" thickBot="1" x14ac:dyDescent="0.25">
      <c r="A1" s="370" t="s">
        <v>239</v>
      </c>
      <c r="B1" s="371"/>
      <c r="C1" s="371"/>
      <c r="D1" s="371"/>
      <c r="E1" s="371"/>
      <c r="F1" s="371"/>
      <c r="G1" s="371"/>
      <c r="H1" s="371"/>
      <c r="I1" s="371"/>
      <c r="J1" s="371"/>
      <c r="K1" s="77"/>
      <c r="L1" s="78"/>
      <c r="M1" s="78"/>
      <c r="N1" s="78"/>
      <c r="O1" s="78"/>
      <c r="P1" s="78"/>
      <c r="Q1" s="78"/>
    </row>
    <row r="2" spans="1:18" ht="24.95" customHeight="1" thickBot="1" x14ac:dyDescent="0.25">
      <c r="A2" s="305" t="s">
        <v>224</v>
      </c>
      <c r="B2" s="306"/>
      <c r="C2" s="161" t="s">
        <v>230</v>
      </c>
      <c r="D2" s="321" t="s">
        <v>223</v>
      </c>
      <c r="E2" s="322"/>
      <c r="F2" s="322"/>
      <c r="G2" s="322"/>
      <c r="H2" s="323"/>
      <c r="I2" s="324" t="s">
        <v>221</v>
      </c>
      <c r="J2" s="302" t="s">
        <v>222</v>
      </c>
      <c r="K2" s="77"/>
      <c r="L2" s="78"/>
      <c r="M2" s="78"/>
      <c r="N2" s="78"/>
      <c r="O2" s="78"/>
      <c r="P2" s="78"/>
      <c r="Q2" s="78"/>
    </row>
    <row r="3" spans="1:18" ht="45" customHeight="1" thickBot="1" x14ac:dyDescent="0.25">
      <c r="A3" s="312" t="s">
        <v>5</v>
      </c>
      <c r="B3" s="312"/>
      <c r="C3" s="160"/>
      <c r="D3" s="339" t="s">
        <v>292</v>
      </c>
      <c r="E3" s="340"/>
      <c r="F3" s="340"/>
      <c r="G3" s="340"/>
      <c r="H3" s="341"/>
      <c r="I3" s="325"/>
      <c r="J3" s="303"/>
      <c r="K3" s="78"/>
      <c r="L3" s="78"/>
      <c r="M3" s="78"/>
      <c r="N3" s="78"/>
      <c r="O3" s="78"/>
      <c r="P3" s="78"/>
      <c r="Q3" s="78"/>
      <c r="R3" s="78"/>
    </row>
    <row r="4" spans="1:18" ht="45" customHeight="1" thickBot="1" x14ac:dyDescent="0.25">
      <c r="A4" s="312" t="s">
        <v>7</v>
      </c>
      <c r="B4" s="312"/>
      <c r="C4" s="185">
        <f>COUNTA(B7:B206)-J5</f>
        <v>0</v>
      </c>
      <c r="D4" s="395" t="s">
        <v>293</v>
      </c>
      <c r="E4" s="396"/>
      <c r="F4" s="396"/>
      <c r="G4" s="396"/>
      <c r="H4" s="397"/>
      <c r="I4" s="326"/>
      <c r="J4" s="304"/>
      <c r="K4" s="78"/>
      <c r="L4" s="78"/>
      <c r="M4" s="78"/>
      <c r="N4" s="78"/>
      <c r="O4" s="78"/>
      <c r="P4" s="78"/>
      <c r="Q4" s="78"/>
      <c r="R4" s="78"/>
    </row>
    <row r="5" spans="1:18" ht="45" customHeight="1" thickBot="1" x14ac:dyDescent="0.25">
      <c r="A5" s="362" t="s">
        <v>6</v>
      </c>
      <c r="B5" s="362"/>
      <c r="C5" s="180">
        <f>COUNTIF(H7:H206, 1)</f>
        <v>0</v>
      </c>
      <c r="D5" s="398"/>
      <c r="E5" s="399"/>
      <c r="F5" s="399"/>
      <c r="G5" s="399"/>
      <c r="H5" s="400"/>
      <c r="I5" s="141" t="s">
        <v>132</v>
      </c>
      <c r="J5" s="145">
        <f>COUNTIF(H7:H206, 7)</f>
        <v>0</v>
      </c>
      <c r="K5" s="78"/>
      <c r="L5" s="78"/>
      <c r="M5" s="78"/>
      <c r="N5" s="78"/>
      <c r="O5" s="78"/>
      <c r="P5" s="78"/>
      <c r="Q5" s="78"/>
      <c r="R5" s="78"/>
    </row>
    <row r="6" spans="1:18" ht="39.950000000000003" customHeight="1" thickBot="1" x14ac:dyDescent="0.25">
      <c r="A6" s="176" t="s">
        <v>4</v>
      </c>
      <c r="B6" s="163" t="s">
        <v>0</v>
      </c>
      <c r="C6" s="164" t="s">
        <v>1</v>
      </c>
      <c r="D6" s="347" t="s">
        <v>150</v>
      </c>
      <c r="E6" s="348"/>
      <c r="F6" s="10" t="s">
        <v>151</v>
      </c>
      <c r="G6" s="10" t="s">
        <v>152</v>
      </c>
      <c r="H6" s="165" t="s">
        <v>17</v>
      </c>
      <c r="I6" s="378" t="s">
        <v>3</v>
      </c>
      <c r="J6" s="379"/>
      <c r="K6" s="79"/>
      <c r="L6" s="78"/>
      <c r="M6" s="78"/>
      <c r="N6" s="78"/>
      <c r="O6" s="78"/>
      <c r="P6" s="78"/>
      <c r="Q6" s="78"/>
      <c r="R6" s="78"/>
    </row>
    <row r="7" spans="1:18" ht="24.95" customHeight="1" x14ac:dyDescent="0.2">
      <c r="A7" s="177">
        <v>1</v>
      </c>
      <c r="B7" s="244"/>
      <c r="C7" s="168"/>
      <c r="D7" s="394"/>
      <c r="E7" s="394"/>
      <c r="F7" s="293"/>
      <c r="G7" s="286"/>
      <c r="H7" s="182"/>
      <c r="I7" s="385"/>
      <c r="J7" s="386"/>
      <c r="K7" s="78"/>
      <c r="L7" s="78"/>
      <c r="M7" s="78"/>
      <c r="N7" s="78"/>
      <c r="O7" s="78"/>
      <c r="P7" s="78"/>
      <c r="Q7" s="78"/>
      <c r="R7" s="78"/>
    </row>
    <row r="8" spans="1:18" ht="24.95" customHeight="1" x14ac:dyDescent="0.2">
      <c r="A8" s="8">
        <f t="shared" ref="A8:A71" si="0">1+A7</f>
        <v>2</v>
      </c>
      <c r="B8" s="134"/>
      <c r="C8" s="122"/>
      <c r="D8" s="391"/>
      <c r="E8" s="391"/>
      <c r="F8" s="293"/>
      <c r="G8" s="287"/>
      <c r="H8" s="113"/>
      <c r="I8" s="327"/>
      <c r="J8" s="328"/>
      <c r="K8" s="78"/>
      <c r="L8" s="78"/>
      <c r="M8" s="78"/>
      <c r="N8" s="78"/>
      <c r="O8" s="78"/>
      <c r="P8" s="78"/>
      <c r="Q8" s="78"/>
      <c r="R8" s="78"/>
    </row>
    <row r="9" spans="1:18" ht="24.95" customHeight="1" x14ac:dyDescent="0.2">
      <c r="A9" s="8">
        <f t="shared" si="0"/>
        <v>3</v>
      </c>
      <c r="B9" s="134"/>
      <c r="C9" s="122"/>
      <c r="D9" s="392"/>
      <c r="E9" s="393"/>
      <c r="F9" s="293"/>
      <c r="G9" s="287"/>
      <c r="H9" s="113"/>
      <c r="I9" s="327"/>
      <c r="J9" s="328"/>
      <c r="K9" s="78"/>
      <c r="L9" s="78"/>
      <c r="M9" s="78"/>
      <c r="N9" s="78"/>
      <c r="O9" s="78"/>
      <c r="P9" s="78"/>
      <c r="Q9" s="78"/>
      <c r="R9" s="78"/>
    </row>
    <row r="10" spans="1:18" ht="24.95" customHeight="1" x14ac:dyDescent="0.2">
      <c r="A10" s="8">
        <f t="shared" si="0"/>
        <v>4</v>
      </c>
      <c r="B10" s="134"/>
      <c r="C10" s="122"/>
      <c r="D10" s="391"/>
      <c r="E10" s="391"/>
      <c r="F10" s="293"/>
      <c r="G10" s="287"/>
      <c r="H10" s="113"/>
      <c r="I10" s="327"/>
      <c r="J10" s="328"/>
      <c r="K10" s="78"/>
      <c r="L10" s="78"/>
      <c r="M10" s="78"/>
      <c r="N10" s="78"/>
      <c r="O10" s="78"/>
      <c r="P10" s="78"/>
      <c r="Q10" s="78"/>
    </row>
    <row r="11" spans="1:18" ht="24.95" customHeight="1" x14ac:dyDescent="0.2">
      <c r="A11" s="8">
        <f t="shared" si="0"/>
        <v>5</v>
      </c>
      <c r="B11" s="134"/>
      <c r="C11" s="122"/>
      <c r="D11" s="391"/>
      <c r="E11" s="391"/>
      <c r="F11" s="293"/>
      <c r="G11" s="287"/>
      <c r="H11" s="113"/>
      <c r="I11" s="327"/>
      <c r="J11" s="328"/>
      <c r="K11" s="78"/>
      <c r="L11" s="78"/>
      <c r="M11" s="78"/>
      <c r="N11" s="78"/>
      <c r="O11" s="78"/>
      <c r="P11" s="78"/>
      <c r="Q11" s="78"/>
    </row>
    <row r="12" spans="1:18" ht="24.95" customHeight="1" x14ac:dyDescent="0.2">
      <c r="A12" s="8">
        <f t="shared" si="0"/>
        <v>6</v>
      </c>
      <c r="B12" s="134"/>
      <c r="C12" s="122"/>
      <c r="D12" s="391"/>
      <c r="E12" s="391"/>
      <c r="F12" s="293"/>
      <c r="G12" s="287"/>
      <c r="H12" s="113"/>
      <c r="I12" s="327"/>
      <c r="J12" s="328"/>
      <c r="K12" s="78"/>
      <c r="L12" s="78"/>
      <c r="M12" s="78"/>
      <c r="N12" s="78"/>
      <c r="O12" s="78"/>
      <c r="P12" s="78"/>
      <c r="Q12" s="78"/>
    </row>
    <row r="13" spans="1:18" ht="24.95" customHeight="1" x14ac:dyDescent="0.2">
      <c r="A13" s="8">
        <f t="shared" si="0"/>
        <v>7</v>
      </c>
      <c r="B13" s="134"/>
      <c r="C13" s="122"/>
      <c r="D13" s="391"/>
      <c r="E13" s="391"/>
      <c r="F13" s="293"/>
      <c r="G13" s="287"/>
      <c r="H13" s="113"/>
      <c r="I13" s="327"/>
      <c r="J13" s="328"/>
      <c r="K13" s="78"/>
      <c r="L13" s="78"/>
      <c r="M13" s="78"/>
      <c r="N13" s="78"/>
      <c r="O13" s="78"/>
      <c r="P13" s="78"/>
      <c r="Q13" s="78"/>
    </row>
    <row r="14" spans="1:18" ht="24.95" customHeight="1" x14ac:dyDescent="0.2">
      <c r="A14" s="8">
        <f t="shared" si="0"/>
        <v>8</v>
      </c>
      <c r="B14" s="134"/>
      <c r="C14" s="122"/>
      <c r="D14" s="391"/>
      <c r="E14" s="391"/>
      <c r="F14" s="293"/>
      <c r="G14" s="287"/>
      <c r="H14" s="113"/>
      <c r="I14" s="327"/>
      <c r="J14" s="328"/>
      <c r="K14" s="78"/>
      <c r="L14" s="78"/>
      <c r="M14" s="78"/>
      <c r="N14" s="78"/>
      <c r="O14" s="78"/>
      <c r="P14" s="78"/>
      <c r="Q14" s="78"/>
    </row>
    <row r="15" spans="1:18" ht="24.95" customHeight="1" x14ac:dyDescent="0.2">
      <c r="A15" s="8">
        <f t="shared" si="0"/>
        <v>9</v>
      </c>
      <c r="B15" s="134"/>
      <c r="C15" s="122"/>
      <c r="D15" s="391"/>
      <c r="E15" s="391"/>
      <c r="F15" s="293"/>
      <c r="G15" s="287"/>
      <c r="H15" s="113"/>
      <c r="I15" s="327"/>
      <c r="J15" s="328"/>
      <c r="K15" s="78"/>
      <c r="L15" s="78"/>
      <c r="M15" s="78"/>
      <c r="N15" s="78"/>
      <c r="O15" s="78"/>
      <c r="P15" s="78"/>
      <c r="Q15" s="78"/>
    </row>
    <row r="16" spans="1:18" ht="24.95" customHeight="1" x14ac:dyDescent="0.2">
      <c r="A16" s="8">
        <f t="shared" si="0"/>
        <v>10</v>
      </c>
      <c r="B16" s="134"/>
      <c r="C16" s="122"/>
      <c r="D16" s="391"/>
      <c r="E16" s="391"/>
      <c r="F16" s="293"/>
      <c r="G16" s="287"/>
      <c r="H16" s="113"/>
      <c r="I16" s="327"/>
      <c r="J16" s="328"/>
      <c r="K16" s="78"/>
      <c r="L16" s="78"/>
      <c r="M16" s="78"/>
      <c r="N16" s="78"/>
      <c r="O16" s="78"/>
      <c r="P16" s="78"/>
      <c r="Q16" s="78"/>
    </row>
    <row r="17" spans="1:17" ht="24.95" customHeight="1" x14ac:dyDescent="0.2">
      <c r="A17" s="8">
        <f t="shared" si="0"/>
        <v>11</v>
      </c>
      <c r="B17" s="134"/>
      <c r="C17" s="122"/>
      <c r="D17" s="391"/>
      <c r="E17" s="391"/>
      <c r="F17" s="293"/>
      <c r="G17" s="287"/>
      <c r="H17" s="113"/>
      <c r="I17" s="327"/>
      <c r="J17" s="328"/>
      <c r="K17" s="78"/>
      <c r="L17" s="78"/>
      <c r="M17" s="78"/>
      <c r="N17" s="78"/>
      <c r="O17" s="78"/>
      <c r="P17" s="78"/>
      <c r="Q17" s="78"/>
    </row>
    <row r="18" spans="1:17" ht="24.95" customHeight="1" x14ac:dyDescent="0.2">
      <c r="A18" s="8">
        <f t="shared" si="0"/>
        <v>12</v>
      </c>
      <c r="B18" s="134"/>
      <c r="C18" s="122"/>
      <c r="D18" s="391"/>
      <c r="E18" s="391"/>
      <c r="F18" s="293"/>
      <c r="G18" s="287"/>
      <c r="H18" s="113"/>
      <c r="I18" s="327"/>
      <c r="J18" s="328"/>
      <c r="K18" s="78"/>
      <c r="L18" s="78"/>
      <c r="M18" s="78"/>
      <c r="N18" s="78"/>
      <c r="O18" s="78"/>
      <c r="P18" s="78"/>
      <c r="Q18" s="78"/>
    </row>
    <row r="19" spans="1:17" ht="24.95" customHeight="1" x14ac:dyDescent="0.2">
      <c r="A19" s="8">
        <f t="shared" si="0"/>
        <v>13</v>
      </c>
      <c r="B19" s="134"/>
      <c r="C19" s="122"/>
      <c r="D19" s="391"/>
      <c r="E19" s="391"/>
      <c r="F19" s="293"/>
      <c r="G19" s="287"/>
      <c r="H19" s="113"/>
      <c r="I19" s="327"/>
      <c r="J19" s="328"/>
      <c r="K19" s="78"/>
      <c r="L19" s="78"/>
      <c r="M19" s="78"/>
      <c r="N19" s="78"/>
      <c r="O19" s="78"/>
      <c r="P19" s="78"/>
      <c r="Q19" s="78"/>
    </row>
    <row r="20" spans="1:17" ht="24.95" customHeight="1" x14ac:dyDescent="0.2">
      <c r="A20" s="8">
        <f t="shared" si="0"/>
        <v>14</v>
      </c>
      <c r="B20" s="134"/>
      <c r="C20" s="122"/>
      <c r="D20" s="391"/>
      <c r="E20" s="391"/>
      <c r="F20" s="293"/>
      <c r="G20" s="287"/>
      <c r="H20" s="113"/>
      <c r="I20" s="327"/>
      <c r="J20" s="328"/>
      <c r="K20" s="78"/>
      <c r="L20" s="78"/>
      <c r="M20" s="78"/>
      <c r="N20" s="78"/>
      <c r="O20" s="78"/>
      <c r="P20" s="78"/>
      <c r="Q20" s="78"/>
    </row>
    <row r="21" spans="1:17" ht="24.95" customHeight="1" x14ac:dyDescent="0.2">
      <c r="A21" s="8">
        <f t="shared" si="0"/>
        <v>15</v>
      </c>
      <c r="B21" s="134"/>
      <c r="C21" s="122"/>
      <c r="D21" s="391"/>
      <c r="E21" s="391"/>
      <c r="F21" s="293"/>
      <c r="G21" s="287"/>
      <c r="H21" s="113"/>
      <c r="I21" s="327"/>
      <c r="J21" s="328"/>
      <c r="K21" s="78"/>
      <c r="L21" s="78"/>
      <c r="M21" s="78"/>
      <c r="N21" s="78"/>
      <c r="O21" s="78"/>
      <c r="P21" s="78"/>
      <c r="Q21" s="78"/>
    </row>
    <row r="22" spans="1:17" ht="24.95" customHeight="1" x14ac:dyDescent="0.2">
      <c r="A22" s="8">
        <f t="shared" si="0"/>
        <v>16</v>
      </c>
      <c r="B22" s="134"/>
      <c r="C22" s="122"/>
      <c r="D22" s="391"/>
      <c r="E22" s="391"/>
      <c r="F22" s="293"/>
      <c r="G22" s="287"/>
      <c r="H22" s="113"/>
      <c r="I22" s="327"/>
      <c r="J22" s="328"/>
      <c r="K22" s="78"/>
      <c r="L22" s="78"/>
      <c r="M22" s="78"/>
      <c r="N22" s="78"/>
      <c r="O22" s="78"/>
      <c r="P22" s="78"/>
      <c r="Q22" s="78"/>
    </row>
    <row r="23" spans="1:17" ht="24.95" customHeight="1" x14ac:dyDescent="0.2">
      <c r="A23" s="8">
        <f t="shared" si="0"/>
        <v>17</v>
      </c>
      <c r="B23" s="134"/>
      <c r="C23" s="122"/>
      <c r="D23" s="391"/>
      <c r="E23" s="391"/>
      <c r="F23" s="293"/>
      <c r="G23" s="287"/>
      <c r="H23" s="113"/>
      <c r="I23" s="327"/>
      <c r="J23" s="328"/>
      <c r="K23" s="78"/>
      <c r="L23" s="78"/>
      <c r="M23" s="78"/>
      <c r="N23" s="78"/>
      <c r="O23" s="78"/>
      <c r="P23" s="78"/>
      <c r="Q23" s="78"/>
    </row>
    <row r="24" spans="1:17" ht="24.95" customHeight="1" x14ac:dyDescent="0.2">
      <c r="A24" s="8">
        <f t="shared" si="0"/>
        <v>18</v>
      </c>
      <c r="B24" s="134"/>
      <c r="C24" s="122"/>
      <c r="D24" s="391"/>
      <c r="E24" s="391"/>
      <c r="F24" s="293"/>
      <c r="G24" s="287"/>
      <c r="H24" s="113"/>
      <c r="I24" s="327"/>
      <c r="J24" s="328"/>
      <c r="K24" s="78"/>
      <c r="L24" s="78"/>
      <c r="M24" s="78"/>
      <c r="N24" s="78"/>
      <c r="O24" s="78"/>
      <c r="P24" s="78"/>
      <c r="Q24" s="78"/>
    </row>
    <row r="25" spans="1:17" ht="24.95" customHeight="1" x14ac:dyDescent="0.2">
      <c r="A25" s="8">
        <f t="shared" si="0"/>
        <v>19</v>
      </c>
      <c r="B25" s="134"/>
      <c r="C25" s="122"/>
      <c r="D25" s="391"/>
      <c r="E25" s="391"/>
      <c r="F25" s="293"/>
      <c r="G25" s="287"/>
      <c r="H25" s="113"/>
      <c r="I25" s="327"/>
      <c r="J25" s="328"/>
      <c r="K25" s="78"/>
      <c r="L25" s="78"/>
      <c r="M25" s="78"/>
      <c r="N25" s="78"/>
      <c r="O25" s="78"/>
      <c r="P25" s="78"/>
      <c r="Q25" s="78"/>
    </row>
    <row r="26" spans="1:17" ht="24.95" customHeight="1" x14ac:dyDescent="0.2">
      <c r="A26" s="8">
        <f t="shared" si="0"/>
        <v>20</v>
      </c>
      <c r="B26" s="134"/>
      <c r="C26" s="122"/>
      <c r="D26" s="391"/>
      <c r="E26" s="391"/>
      <c r="F26" s="293"/>
      <c r="G26" s="287"/>
      <c r="H26" s="113"/>
      <c r="I26" s="327"/>
      <c r="J26" s="328"/>
      <c r="K26" s="78"/>
      <c r="L26" s="78"/>
      <c r="M26" s="78"/>
      <c r="N26" s="78"/>
      <c r="O26" s="78"/>
      <c r="P26" s="78"/>
      <c r="Q26" s="78"/>
    </row>
    <row r="27" spans="1:17" ht="24.95" customHeight="1" x14ac:dyDescent="0.2">
      <c r="A27" s="8">
        <f t="shared" si="0"/>
        <v>21</v>
      </c>
      <c r="B27" s="134"/>
      <c r="C27" s="122"/>
      <c r="D27" s="391"/>
      <c r="E27" s="391"/>
      <c r="F27" s="293"/>
      <c r="G27" s="287"/>
      <c r="H27" s="113"/>
      <c r="I27" s="327"/>
      <c r="J27" s="328"/>
      <c r="K27" s="78"/>
      <c r="L27" s="78"/>
      <c r="M27" s="78"/>
      <c r="N27" s="78"/>
      <c r="O27" s="78"/>
      <c r="P27" s="78"/>
      <c r="Q27" s="78"/>
    </row>
    <row r="28" spans="1:17" ht="24.95" customHeight="1" x14ac:dyDescent="0.2">
      <c r="A28" s="8">
        <f t="shared" si="0"/>
        <v>22</v>
      </c>
      <c r="B28" s="134"/>
      <c r="C28" s="122"/>
      <c r="D28" s="391"/>
      <c r="E28" s="391"/>
      <c r="F28" s="293"/>
      <c r="G28" s="287"/>
      <c r="H28" s="113"/>
      <c r="I28" s="327"/>
      <c r="J28" s="328"/>
      <c r="K28" s="78"/>
      <c r="L28" s="78"/>
      <c r="M28" s="78"/>
      <c r="N28" s="78"/>
      <c r="O28" s="78"/>
      <c r="P28" s="78"/>
      <c r="Q28" s="78"/>
    </row>
    <row r="29" spans="1:17" ht="24.95" customHeight="1" x14ac:dyDescent="0.2">
      <c r="A29" s="8">
        <f t="shared" si="0"/>
        <v>23</v>
      </c>
      <c r="B29" s="134"/>
      <c r="C29" s="122"/>
      <c r="D29" s="391"/>
      <c r="E29" s="391"/>
      <c r="F29" s="293"/>
      <c r="G29" s="287"/>
      <c r="H29" s="113"/>
      <c r="I29" s="327"/>
      <c r="J29" s="328"/>
      <c r="K29" s="78"/>
      <c r="L29" s="78"/>
      <c r="M29" s="78"/>
      <c r="N29" s="78"/>
      <c r="O29" s="78"/>
      <c r="P29" s="78"/>
      <c r="Q29" s="78"/>
    </row>
    <row r="30" spans="1:17" ht="24.95" customHeight="1" x14ac:dyDescent="0.2">
      <c r="A30" s="8">
        <f t="shared" si="0"/>
        <v>24</v>
      </c>
      <c r="B30" s="134"/>
      <c r="C30" s="122"/>
      <c r="D30" s="391"/>
      <c r="E30" s="391"/>
      <c r="F30" s="293"/>
      <c r="G30" s="287"/>
      <c r="H30" s="113"/>
      <c r="I30" s="327"/>
      <c r="J30" s="328"/>
      <c r="K30" s="78"/>
      <c r="L30" s="78"/>
      <c r="M30" s="78"/>
      <c r="N30" s="78"/>
      <c r="O30" s="78"/>
      <c r="P30" s="78"/>
      <c r="Q30" s="78"/>
    </row>
    <row r="31" spans="1:17" ht="24.95" customHeight="1" x14ac:dyDescent="0.2">
      <c r="A31" s="8">
        <f t="shared" si="0"/>
        <v>25</v>
      </c>
      <c r="B31" s="134"/>
      <c r="C31" s="122"/>
      <c r="D31" s="391"/>
      <c r="E31" s="391"/>
      <c r="F31" s="293"/>
      <c r="G31" s="287"/>
      <c r="H31" s="113"/>
      <c r="I31" s="327"/>
      <c r="J31" s="328"/>
      <c r="K31" s="78"/>
      <c r="L31" s="78"/>
      <c r="M31" s="78"/>
      <c r="N31" s="78"/>
      <c r="O31" s="78"/>
      <c r="P31" s="78"/>
      <c r="Q31" s="78"/>
    </row>
    <row r="32" spans="1:17" ht="24.95" customHeight="1" x14ac:dyDescent="0.2">
      <c r="A32" s="8">
        <f t="shared" si="0"/>
        <v>26</v>
      </c>
      <c r="B32" s="134"/>
      <c r="C32" s="122"/>
      <c r="D32" s="391"/>
      <c r="E32" s="391"/>
      <c r="F32" s="293"/>
      <c r="G32" s="287"/>
      <c r="H32" s="113"/>
      <c r="I32" s="327"/>
      <c r="J32" s="328"/>
      <c r="K32" s="78"/>
      <c r="L32" s="78"/>
      <c r="M32" s="78"/>
      <c r="N32" s="78"/>
      <c r="O32" s="78"/>
      <c r="P32" s="78"/>
      <c r="Q32" s="78"/>
    </row>
    <row r="33" spans="1:17" ht="24.95" customHeight="1" x14ac:dyDescent="0.2">
      <c r="A33" s="8">
        <f t="shared" si="0"/>
        <v>27</v>
      </c>
      <c r="B33" s="134"/>
      <c r="C33" s="122"/>
      <c r="D33" s="391"/>
      <c r="E33" s="391"/>
      <c r="F33" s="293"/>
      <c r="G33" s="287"/>
      <c r="H33" s="113"/>
      <c r="I33" s="327"/>
      <c r="J33" s="328"/>
      <c r="K33" s="78"/>
      <c r="L33" s="78"/>
      <c r="M33" s="78"/>
      <c r="N33" s="78"/>
      <c r="O33" s="78"/>
      <c r="P33" s="78"/>
      <c r="Q33" s="78"/>
    </row>
    <row r="34" spans="1:17" ht="24.95" customHeight="1" x14ac:dyDescent="0.2">
      <c r="A34" s="8">
        <f t="shared" si="0"/>
        <v>28</v>
      </c>
      <c r="B34" s="134"/>
      <c r="C34" s="122"/>
      <c r="D34" s="391"/>
      <c r="E34" s="391"/>
      <c r="F34" s="293"/>
      <c r="G34" s="287"/>
      <c r="H34" s="113"/>
      <c r="I34" s="327"/>
      <c r="J34" s="328"/>
      <c r="K34" s="78"/>
      <c r="L34" s="78"/>
      <c r="M34" s="78"/>
      <c r="N34" s="78"/>
      <c r="O34" s="78"/>
      <c r="P34" s="78"/>
      <c r="Q34" s="78"/>
    </row>
    <row r="35" spans="1:17" ht="24.95" customHeight="1" x14ac:dyDescent="0.2">
      <c r="A35" s="8">
        <f t="shared" si="0"/>
        <v>29</v>
      </c>
      <c r="B35" s="134"/>
      <c r="C35" s="122"/>
      <c r="D35" s="391"/>
      <c r="E35" s="391"/>
      <c r="F35" s="293"/>
      <c r="G35" s="287"/>
      <c r="H35" s="113"/>
      <c r="I35" s="327"/>
      <c r="J35" s="328"/>
      <c r="K35" s="78"/>
      <c r="L35" s="78"/>
      <c r="M35" s="78"/>
      <c r="N35" s="78"/>
      <c r="O35" s="78"/>
      <c r="P35" s="78"/>
      <c r="Q35" s="78"/>
    </row>
    <row r="36" spans="1:17" ht="24.95" customHeight="1" x14ac:dyDescent="0.2">
      <c r="A36" s="8">
        <f t="shared" si="0"/>
        <v>30</v>
      </c>
      <c r="B36" s="134"/>
      <c r="C36" s="122"/>
      <c r="D36" s="391"/>
      <c r="E36" s="391"/>
      <c r="F36" s="293"/>
      <c r="G36" s="287"/>
      <c r="H36" s="113"/>
      <c r="I36" s="327"/>
      <c r="J36" s="328"/>
      <c r="K36" s="78"/>
      <c r="L36" s="78"/>
      <c r="M36" s="78"/>
      <c r="N36" s="78"/>
      <c r="O36" s="78"/>
      <c r="P36" s="78"/>
      <c r="Q36" s="78"/>
    </row>
    <row r="37" spans="1:17" ht="24.95" customHeight="1" x14ac:dyDescent="0.2">
      <c r="A37" s="8">
        <f t="shared" si="0"/>
        <v>31</v>
      </c>
      <c r="B37" s="134"/>
      <c r="C37" s="122"/>
      <c r="D37" s="391"/>
      <c r="E37" s="391"/>
      <c r="F37" s="293"/>
      <c r="G37" s="287"/>
      <c r="H37" s="113"/>
      <c r="I37" s="327"/>
      <c r="J37" s="328"/>
      <c r="K37" s="78"/>
      <c r="L37" s="78"/>
      <c r="M37" s="78"/>
      <c r="N37" s="78"/>
      <c r="O37" s="78"/>
      <c r="P37" s="78"/>
      <c r="Q37" s="78"/>
    </row>
    <row r="38" spans="1:17" ht="24.95" customHeight="1" x14ac:dyDescent="0.2">
      <c r="A38" s="8">
        <f t="shared" si="0"/>
        <v>32</v>
      </c>
      <c r="B38" s="134"/>
      <c r="C38" s="122"/>
      <c r="D38" s="391"/>
      <c r="E38" s="391"/>
      <c r="F38" s="293"/>
      <c r="G38" s="287"/>
      <c r="H38" s="113"/>
      <c r="I38" s="327"/>
      <c r="J38" s="328"/>
      <c r="K38" s="78"/>
      <c r="L38" s="78"/>
      <c r="M38" s="78"/>
      <c r="N38" s="78"/>
      <c r="O38" s="78"/>
      <c r="P38" s="78"/>
      <c r="Q38" s="78"/>
    </row>
    <row r="39" spans="1:17" ht="24.95" customHeight="1" x14ac:dyDescent="0.2">
      <c r="A39" s="8">
        <f t="shared" si="0"/>
        <v>33</v>
      </c>
      <c r="B39" s="134"/>
      <c r="C39" s="122"/>
      <c r="D39" s="391"/>
      <c r="E39" s="391"/>
      <c r="F39" s="293"/>
      <c r="G39" s="287"/>
      <c r="H39" s="113"/>
      <c r="I39" s="327"/>
      <c r="J39" s="328"/>
      <c r="K39" s="78"/>
      <c r="L39" s="78"/>
      <c r="M39" s="78"/>
      <c r="N39" s="78"/>
      <c r="O39" s="78"/>
      <c r="P39" s="78"/>
      <c r="Q39" s="78"/>
    </row>
    <row r="40" spans="1:17" ht="24.95" customHeight="1" x14ac:dyDescent="0.2">
      <c r="A40" s="8">
        <f t="shared" si="0"/>
        <v>34</v>
      </c>
      <c r="B40" s="131"/>
      <c r="C40" s="122"/>
      <c r="D40" s="391"/>
      <c r="E40" s="391"/>
      <c r="F40" s="293"/>
      <c r="G40" s="287"/>
      <c r="H40" s="113"/>
      <c r="I40" s="327"/>
      <c r="J40" s="328"/>
      <c r="K40" s="78"/>
      <c r="L40" s="78"/>
      <c r="M40" s="78"/>
      <c r="N40" s="78"/>
      <c r="O40" s="78"/>
      <c r="P40" s="78"/>
      <c r="Q40" s="78"/>
    </row>
    <row r="41" spans="1:17" ht="24.95" customHeight="1" x14ac:dyDescent="0.2">
      <c r="A41" s="8">
        <f t="shared" si="0"/>
        <v>35</v>
      </c>
      <c r="B41" s="131"/>
      <c r="C41" s="122"/>
      <c r="D41" s="391"/>
      <c r="E41" s="391"/>
      <c r="F41" s="293"/>
      <c r="G41" s="287"/>
      <c r="H41" s="113"/>
      <c r="I41" s="327"/>
      <c r="J41" s="328"/>
      <c r="K41" s="78"/>
      <c r="L41" s="78"/>
      <c r="M41" s="78"/>
      <c r="N41" s="78"/>
      <c r="O41" s="78"/>
      <c r="P41" s="78"/>
      <c r="Q41" s="78"/>
    </row>
    <row r="42" spans="1:17" ht="24.95" customHeight="1" x14ac:dyDescent="0.2">
      <c r="A42" s="8">
        <f t="shared" si="0"/>
        <v>36</v>
      </c>
      <c r="B42" s="131"/>
      <c r="C42" s="122"/>
      <c r="D42" s="391"/>
      <c r="E42" s="391"/>
      <c r="F42" s="293"/>
      <c r="G42" s="287"/>
      <c r="H42" s="113"/>
      <c r="I42" s="327"/>
      <c r="J42" s="328"/>
      <c r="K42" s="78"/>
      <c r="L42" s="78"/>
      <c r="M42" s="78"/>
      <c r="N42" s="78"/>
      <c r="O42" s="78"/>
      <c r="P42" s="78"/>
      <c r="Q42" s="78"/>
    </row>
    <row r="43" spans="1:17" ht="24.95" customHeight="1" x14ac:dyDescent="0.2">
      <c r="A43" s="8">
        <f t="shared" si="0"/>
        <v>37</v>
      </c>
      <c r="B43" s="131"/>
      <c r="C43" s="122"/>
      <c r="D43" s="391"/>
      <c r="E43" s="391"/>
      <c r="F43" s="293"/>
      <c r="G43" s="287"/>
      <c r="H43" s="113"/>
      <c r="I43" s="327"/>
      <c r="J43" s="328"/>
      <c r="K43" s="78"/>
      <c r="L43" s="78"/>
      <c r="M43" s="78"/>
      <c r="N43" s="78"/>
      <c r="O43" s="78"/>
      <c r="P43" s="78"/>
      <c r="Q43" s="78"/>
    </row>
    <row r="44" spans="1:17" ht="24.95" customHeight="1" x14ac:dyDescent="0.2">
      <c r="A44" s="8">
        <f t="shared" si="0"/>
        <v>38</v>
      </c>
      <c r="B44" s="131"/>
      <c r="C44" s="122"/>
      <c r="D44" s="391"/>
      <c r="E44" s="391"/>
      <c r="F44" s="293"/>
      <c r="G44" s="287"/>
      <c r="H44" s="113"/>
      <c r="I44" s="327"/>
      <c r="J44" s="328"/>
      <c r="K44" s="78"/>
      <c r="L44" s="78"/>
      <c r="M44" s="78"/>
      <c r="N44" s="78"/>
      <c r="O44" s="78"/>
      <c r="P44" s="78"/>
      <c r="Q44" s="78"/>
    </row>
    <row r="45" spans="1:17" ht="24.95" customHeight="1" x14ac:dyDescent="0.2">
      <c r="A45" s="8">
        <f t="shared" si="0"/>
        <v>39</v>
      </c>
      <c r="B45" s="131"/>
      <c r="C45" s="122"/>
      <c r="D45" s="391"/>
      <c r="E45" s="391"/>
      <c r="F45" s="293"/>
      <c r="G45" s="287"/>
      <c r="H45" s="113"/>
      <c r="I45" s="327"/>
      <c r="J45" s="328"/>
      <c r="K45" s="78"/>
      <c r="L45" s="78"/>
      <c r="M45" s="78"/>
      <c r="N45" s="78"/>
      <c r="O45" s="78"/>
      <c r="P45" s="78"/>
      <c r="Q45" s="78"/>
    </row>
    <row r="46" spans="1:17" ht="24.95" customHeight="1" x14ac:dyDescent="0.2">
      <c r="A46" s="8">
        <f t="shared" si="0"/>
        <v>40</v>
      </c>
      <c r="B46" s="131"/>
      <c r="C46" s="122"/>
      <c r="D46" s="391"/>
      <c r="E46" s="391"/>
      <c r="F46" s="293"/>
      <c r="G46" s="287"/>
      <c r="H46" s="113"/>
      <c r="I46" s="327"/>
      <c r="J46" s="328"/>
      <c r="K46" s="78"/>
      <c r="L46" s="78"/>
      <c r="M46" s="78"/>
      <c r="N46" s="78"/>
      <c r="O46" s="78"/>
      <c r="P46" s="78"/>
      <c r="Q46" s="78"/>
    </row>
    <row r="47" spans="1:17" ht="24.95" customHeight="1" x14ac:dyDescent="0.2">
      <c r="A47" s="8">
        <f t="shared" si="0"/>
        <v>41</v>
      </c>
      <c r="B47" s="131"/>
      <c r="C47" s="122"/>
      <c r="D47" s="391"/>
      <c r="E47" s="391"/>
      <c r="F47" s="293"/>
      <c r="G47" s="287"/>
      <c r="H47" s="113"/>
      <c r="I47" s="327"/>
      <c r="J47" s="328"/>
      <c r="K47" s="78"/>
      <c r="L47" s="78"/>
      <c r="M47" s="78"/>
      <c r="N47" s="78"/>
      <c r="O47" s="78"/>
      <c r="P47" s="78"/>
      <c r="Q47" s="78"/>
    </row>
    <row r="48" spans="1:17" ht="24.95" customHeight="1" x14ac:dyDescent="0.2">
      <c r="A48" s="8">
        <f t="shared" si="0"/>
        <v>42</v>
      </c>
      <c r="B48" s="131"/>
      <c r="C48" s="122"/>
      <c r="D48" s="391"/>
      <c r="E48" s="391"/>
      <c r="F48" s="293"/>
      <c r="G48" s="287"/>
      <c r="H48" s="113"/>
      <c r="I48" s="327"/>
      <c r="J48" s="328"/>
      <c r="K48" s="78"/>
      <c r="L48" s="78"/>
      <c r="M48" s="78"/>
      <c r="N48" s="78"/>
      <c r="O48" s="78"/>
      <c r="P48" s="78"/>
      <c r="Q48" s="78"/>
    </row>
    <row r="49" spans="1:17" ht="24.95" customHeight="1" x14ac:dyDescent="0.2">
      <c r="A49" s="8">
        <f t="shared" si="0"/>
        <v>43</v>
      </c>
      <c r="B49" s="131"/>
      <c r="C49" s="122"/>
      <c r="D49" s="391"/>
      <c r="E49" s="391"/>
      <c r="F49" s="293"/>
      <c r="G49" s="287"/>
      <c r="H49" s="113"/>
      <c r="I49" s="327"/>
      <c r="J49" s="328"/>
      <c r="K49" s="78"/>
      <c r="L49" s="78"/>
      <c r="M49" s="78"/>
      <c r="N49" s="78"/>
      <c r="O49" s="78"/>
      <c r="P49" s="78"/>
      <c r="Q49" s="78"/>
    </row>
    <row r="50" spans="1:17" ht="24.95" customHeight="1" x14ac:dyDescent="0.2">
      <c r="A50" s="8">
        <f t="shared" si="0"/>
        <v>44</v>
      </c>
      <c r="B50" s="131"/>
      <c r="C50" s="122"/>
      <c r="D50" s="391"/>
      <c r="E50" s="391"/>
      <c r="F50" s="293"/>
      <c r="G50" s="287"/>
      <c r="H50" s="113"/>
      <c r="I50" s="327"/>
      <c r="J50" s="328"/>
      <c r="K50" s="78"/>
      <c r="L50" s="78"/>
      <c r="M50" s="78"/>
      <c r="N50" s="78"/>
      <c r="O50" s="78"/>
      <c r="P50" s="78"/>
      <c r="Q50" s="78"/>
    </row>
    <row r="51" spans="1:17" ht="24.95" customHeight="1" x14ac:dyDescent="0.2">
      <c r="A51" s="8">
        <f t="shared" si="0"/>
        <v>45</v>
      </c>
      <c r="B51" s="131"/>
      <c r="C51" s="122"/>
      <c r="D51" s="391"/>
      <c r="E51" s="391"/>
      <c r="F51" s="293"/>
      <c r="G51" s="287"/>
      <c r="H51" s="113"/>
      <c r="I51" s="327"/>
      <c r="J51" s="328"/>
      <c r="K51" s="78"/>
      <c r="L51" s="78"/>
      <c r="M51" s="78"/>
      <c r="N51" s="78"/>
      <c r="O51" s="78"/>
      <c r="P51" s="78"/>
      <c r="Q51" s="78"/>
    </row>
    <row r="52" spans="1:17" ht="24.95" customHeight="1" x14ac:dyDescent="0.2">
      <c r="A52" s="8">
        <f t="shared" si="0"/>
        <v>46</v>
      </c>
      <c r="B52" s="131"/>
      <c r="C52" s="122"/>
      <c r="D52" s="391"/>
      <c r="E52" s="391"/>
      <c r="F52" s="293"/>
      <c r="G52" s="287"/>
      <c r="H52" s="113"/>
      <c r="I52" s="327"/>
      <c r="J52" s="328"/>
      <c r="K52" s="78"/>
      <c r="L52" s="78"/>
      <c r="M52" s="78"/>
      <c r="N52" s="78"/>
      <c r="O52" s="78"/>
      <c r="P52" s="78"/>
      <c r="Q52" s="78"/>
    </row>
    <row r="53" spans="1:17" ht="24.95" customHeight="1" x14ac:dyDescent="0.2">
      <c r="A53" s="8">
        <f t="shared" si="0"/>
        <v>47</v>
      </c>
      <c r="B53" s="131"/>
      <c r="C53" s="122"/>
      <c r="D53" s="391"/>
      <c r="E53" s="391"/>
      <c r="F53" s="293"/>
      <c r="G53" s="287"/>
      <c r="H53" s="113"/>
      <c r="I53" s="327"/>
      <c r="J53" s="328"/>
      <c r="K53" s="78"/>
      <c r="L53" s="78"/>
      <c r="M53" s="78"/>
      <c r="N53" s="78"/>
      <c r="O53" s="78"/>
      <c r="P53" s="78"/>
      <c r="Q53" s="78"/>
    </row>
    <row r="54" spans="1:17" ht="24.95" customHeight="1" x14ac:dyDescent="0.2">
      <c r="A54" s="8">
        <f t="shared" si="0"/>
        <v>48</v>
      </c>
      <c r="B54" s="131"/>
      <c r="C54" s="122"/>
      <c r="D54" s="391"/>
      <c r="E54" s="391"/>
      <c r="F54" s="293"/>
      <c r="G54" s="287"/>
      <c r="H54" s="113"/>
      <c r="I54" s="327"/>
      <c r="J54" s="328"/>
      <c r="K54" s="78"/>
      <c r="L54" s="78"/>
      <c r="M54" s="78"/>
      <c r="N54" s="78"/>
      <c r="O54" s="78"/>
      <c r="P54" s="78"/>
      <c r="Q54" s="78"/>
    </row>
    <row r="55" spans="1:17" ht="24.95" customHeight="1" x14ac:dyDescent="0.2">
      <c r="A55" s="8">
        <f t="shared" si="0"/>
        <v>49</v>
      </c>
      <c r="B55" s="131"/>
      <c r="C55" s="122"/>
      <c r="D55" s="391"/>
      <c r="E55" s="391"/>
      <c r="F55" s="293"/>
      <c r="G55" s="287"/>
      <c r="H55" s="113"/>
      <c r="I55" s="327"/>
      <c r="J55" s="328"/>
      <c r="K55" s="78"/>
      <c r="L55" s="78"/>
      <c r="M55" s="78"/>
      <c r="N55" s="78"/>
      <c r="O55" s="78"/>
      <c r="P55" s="78"/>
      <c r="Q55" s="78"/>
    </row>
    <row r="56" spans="1:17" ht="24.95" customHeight="1" x14ac:dyDescent="0.2">
      <c r="A56" s="8">
        <f t="shared" si="0"/>
        <v>50</v>
      </c>
      <c r="B56" s="131"/>
      <c r="C56" s="122"/>
      <c r="D56" s="391"/>
      <c r="E56" s="391"/>
      <c r="F56" s="293"/>
      <c r="G56" s="287"/>
      <c r="H56" s="113"/>
      <c r="I56" s="327"/>
      <c r="J56" s="328"/>
      <c r="K56" s="78"/>
      <c r="L56" s="78"/>
      <c r="M56" s="78"/>
      <c r="N56" s="78"/>
      <c r="O56" s="78"/>
      <c r="P56" s="78"/>
      <c r="Q56" s="78"/>
    </row>
    <row r="57" spans="1:17" ht="24.95" customHeight="1" x14ac:dyDescent="0.2">
      <c r="A57" s="8">
        <f t="shared" si="0"/>
        <v>51</v>
      </c>
      <c r="B57" s="131"/>
      <c r="C57" s="122"/>
      <c r="D57" s="391"/>
      <c r="E57" s="391"/>
      <c r="F57" s="293"/>
      <c r="G57" s="287"/>
      <c r="H57" s="113"/>
      <c r="I57" s="327"/>
      <c r="J57" s="328"/>
      <c r="K57" s="78"/>
      <c r="L57" s="78"/>
      <c r="M57" s="78"/>
      <c r="N57" s="78"/>
      <c r="O57" s="78"/>
      <c r="P57" s="78"/>
      <c r="Q57" s="78"/>
    </row>
    <row r="58" spans="1:17" ht="24.95" customHeight="1" x14ac:dyDescent="0.2">
      <c r="A58" s="8">
        <f t="shared" si="0"/>
        <v>52</v>
      </c>
      <c r="B58" s="131"/>
      <c r="C58" s="122"/>
      <c r="D58" s="391"/>
      <c r="E58" s="391"/>
      <c r="F58" s="293"/>
      <c r="G58" s="287"/>
      <c r="H58" s="113"/>
      <c r="I58" s="327"/>
      <c r="J58" s="328"/>
      <c r="K58" s="78"/>
      <c r="L58" s="78"/>
      <c r="M58" s="78"/>
      <c r="N58" s="78"/>
      <c r="O58" s="78"/>
      <c r="P58" s="78"/>
      <c r="Q58" s="78"/>
    </row>
    <row r="59" spans="1:17" ht="24.95" customHeight="1" x14ac:dyDescent="0.2">
      <c r="A59" s="8">
        <f t="shared" si="0"/>
        <v>53</v>
      </c>
      <c r="B59" s="131"/>
      <c r="C59" s="122"/>
      <c r="D59" s="391"/>
      <c r="E59" s="391"/>
      <c r="F59" s="293"/>
      <c r="G59" s="287"/>
      <c r="H59" s="113"/>
      <c r="I59" s="327"/>
      <c r="J59" s="328"/>
      <c r="K59" s="78"/>
      <c r="L59" s="78"/>
      <c r="M59" s="78"/>
      <c r="N59" s="78"/>
      <c r="O59" s="78"/>
      <c r="P59" s="78"/>
      <c r="Q59" s="78"/>
    </row>
    <row r="60" spans="1:17" ht="24.95" customHeight="1" x14ac:dyDescent="0.2">
      <c r="A60" s="8">
        <f t="shared" si="0"/>
        <v>54</v>
      </c>
      <c r="B60" s="131"/>
      <c r="C60" s="122"/>
      <c r="D60" s="391"/>
      <c r="E60" s="391"/>
      <c r="F60" s="293"/>
      <c r="G60" s="287"/>
      <c r="H60" s="113"/>
      <c r="I60" s="327"/>
      <c r="J60" s="328"/>
      <c r="K60" s="78"/>
      <c r="L60" s="78"/>
      <c r="M60" s="78"/>
      <c r="N60" s="78"/>
      <c r="O60" s="78"/>
      <c r="P60" s="78"/>
      <c r="Q60" s="78"/>
    </row>
    <row r="61" spans="1:17" ht="24.95" customHeight="1" x14ac:dyDescent="0.2">
      <c r="A61" s="8">
        <f t="shared" si="0"/>
        <v>55</v>
      </c>
      <c r="B61" s="131"/>
      <c r="C61" s="122"/>
      <c r="D61" s="391"/>
      <c r="E61" s="391"/>
      <c r="F61" s="293"/>
      <c r="G61" s="287"/>
      <c r="H61" s="113"/>
      <c r="I61" s="327"/>
      <c r="J61" s="328"/>
      <c r="K61" s="78"/>
      <c r="L61" s="78"/>
      <c r="M61" s="78"/>
      <c r="N61" s="78"/>
      <c r="O61" s="78"/>
      <c r="P61" s="78"/>
      <c r="Q61" s="78"/>
    </row>
    <row r="62" spans="1:17" ht="24.95" customHeight="1" x14ac:dyDescent="0.2">
      <c r="A62" s="8">
        <f t="shared" si="0"/>
        <v>56</v>
      </c>
      <c r="B62" s="131"/>
      <c r="C62" s="122"/>
      <c r="D62" s="391"/>
      <c r="E62" s="391"/>
      <c r="F62" s="293"/>
      <c r="G62" s="287"/>
      <c r="H62" s="113"/>
      <c r="I62" s="327"/>
      <c r="J62" s="328"/>
      <c r="K62" s="78"/>
      <c r="L62" s="78"/>
      <c r="M62" s="78"/>
      <c r="N62" s="78"/>
      <c r="O62" s="78"/>
      <c r="P62" s="78"/>
      <c r="Q62" s="78"/>
    </row>
    <row r="63" spans="1:17" ht="24.95" customHeight="1" x14ac:dyDescent="0.2">
      <c r="A63" s="8">
        <f t="shared" si="0"/>
        <v>57</v>
      </c>
      <c r="B63" s="131"/>
      <c r="C63" s="122"/>
      <c r="D63" s="391"/>
      <c r="E63" s="391"/>
      <c r="F63" s="293"/>
      <c r="G63" s="287"/>
      <c r="H63" s="113"/>
      <c r="I63" s="327"/>
      <c r="J63" s="328"/>
      <c r="K63" s="78"/>
      <c r="L63" s="78"/>
      <c r="M63" s="78"/>
      <c r="N63" s="78"/>
      <c r="O63" s="78"/>
      <c r="P63" s="78"/>
      <c r="Q63" s="78"/>
    </row>
    <row r="64" spans="1:17" ht="24.95" customHeight="1" x14ac:dyDescent="0.2">
      <c r="A64" s="8">
        <f t="shared" si="0"/>
        <v>58</v>
      </c>
      <c r="B64" s="131"/>
      <c r="C64" s="122"/>
      <c r="D64" s="391"/>
      <c r="E64" s="391"/>
      <c r="F64" s="293"/>
      <c r="G64" s="287"/>
      <c r="H64" s="113"/>
      <c r="I64" s="327"/>
      <c r="J64" s="328"/>
      <c r="K64" s="78"/>
      <c r="L64" s="78"/>
      <c r="M64" s="78"/>
      <c r="N64" s="78"/>
      <c r="O64" s="78"/>
      <c r="P64" s="78"/>
      <c r="Q64" s="78"/>
    </row>
    <row r="65" spans="1:17" ht="24.95" customHeight="1" x14ac:dyDescent="0.2">
      <c r="A65" s="8">
        <f t="shared" si="0"/>
        <v>59</v>
      </c>
      <c r="B65" s="131"/>
      <c r="C65" s="122"/>
      <c r="D65" s="391"/>
      <c r="E65" s="391"/>
      <c r="F65" s="293"/>
      <c r="G65" s="287"/>
      <c r="H65" s="113"/>
      <c r="I65" s="327"/>
      <c r="J65" s="328"/>
      <c r="K65" s="78"/>
      <c r="L65" s="78"/>
      <c r="M65" s="78"/>
      <c r="N65" s="78"/>
      <c r="O65" s="78"/>
      <c r="P65" s="78"/>
      <c r="Q65" s="78"/>
    </row>
    <row r="66" spans="1:17" ht="24.95" customHeight="1" x14ac:dyDescent="0.2">
      <c r="A66" s="8">
        <f t="shared" si="0"/>
        <v>60</v>
      </c>
      <c r="B66" s="131"/>
      <c r="C66" s="122"/>
      <c r="D66" s="391"/>
      <c r="E66" s="391"/>
      <c r="F66" s="293"/>
      <c r="G66" s="287"/>
      <c r="H66" s="113"/>
      <c r="I66" s="327"/>
      <c r="J66" s="328"/>
      <c r="K66" s="78"/>
      <c r="L66" s="78"/>
      <c r="M66" s="78"/>
      <c r="N66" s="78"/>
      <c r="O66" s="78"/>
      <c r="P66" s="78"/>
      <c r="Q66" s="78"/>
    </row>
    <row r="67" spans="1:17" ht="24.95" customHeight="1" x14ac:dyDescent="0.2">
      <c r="A67" s="8">
        <f t="shared" si="0"/>
        <v>61</v>
      </c>
      <c r="B67" s="131"/>
      <c r="C67" s="122"/>
      <c r="D67" s="391"/>
      <c r="E67" s="391"/>
      <c r="F67" s="293"/>
      <c r="G67" s="287"/>
      <c r="H67" s="113"/>
      <c r="I67" s="327"/>
      <c r="J67" s="328"/>
      <c r="K67" s="78"/>
      <c r="L67" s="78"/>
      <c r="M67" s="78"/>
      <c r="N67" s="78"/>
      <c r="O67" s="78"/>
      <c r="P67" s="78"/>
      <c r="Q67" s="78"/>
    </row>
    <row r="68" spans="1:17" ht="24.95" customHeight="1" x14ac:dyDescent="0.2">
      <c r="A68" s="8">
        <f t="shared" si="0"/>
        <v>62</v>
      </c>
      <c r="B68" s="131"/>
      <c r="C68" s="122"/>
      <c r="D68" s="391"/>
      <c r="E68" s="391"/>
      <c r="F68" s="293"/>
      <c r="G68" s="287"/>
      <c r="H68" s="113"/>
      <c r="I68" s="327"/>
      <c r="J68" s="328"/>
      <c r="K68" s="78"/>
      <c r="L68" s="78"/>
      <c r="M68" s="78"/>
      <c r="N68" s="78"/>
      <c r="O68" s="78"/>
      <c r="P68" s="78"/>
      <c r="Q68" s="78"/>
    </row>
    <row r="69" spans="1:17" ht="24.95" customHeight="1" x14ac:dyDescent="0.2">
      <c r="A69" s="8">
        <f t="shared" si="0"/>
        <v>63</v>
      </c>
      <c r="B69" s="131"/>
      <c r="C69" s="122"/>
      <c r="D69" s="391"/>
      <c r="E69" s="391"/>
      <c r="F69" s="293"/>
      <c r="G69" s="287"/>
      <c r="H69" s="113"/>
      <c r="I69" s="327"/>
      <c r="J69" s="328"/>
      <c r="K69" s="78"/>
      <c r="L69" s="78"/>
      <c r="M69" s="78"/>
      <c r="N69" s="78"/>
      <c r="O69" s="78"/>
      <c r="P69" s="78"/>
      <c r="Q69" s="78"/>
    </row>
    <row r="70" spans="1:17" ht="24.95" customHeight="1" x14ac:dyDescent="0.2">
      <c r="A70" s="8">
        <f t="shared" si="0"/>
        <v>64</v>
      </c>
      <c r="B70" s="131"/>
      <c r="C70" s="122"/>
      <c r="D70" s="391"/>
      <c r="E70" s="391"/>
      <c r="F70" s="293"/>
      <c r="G70" s="287"/>
      <c r="H70" s="113"/>
      <c r="I70" s="327"/>
      <c r="J70" s="328"/>
      <c r="K70" s="78"/>
      <c r="L70" s="78"/>
      <c r="M70" s="78"/>
      <c r="N70" s="78"/>
      <c r="O70" s="78"/>
      <c r="P70" s="78"/>
      <c r="Q70" s="78"/>
    </row>
    <row r="71" spans="1:17" ht="24.95" customHeight="1" x14ac:dyDescent="0.2">
      <c r="A71" s="8">
        <f t="shared" si="0"/>
        <v>65</v>
      </c>
      <c r="B71" s="131"/>
      <c r="C71" s="122"/>
      <c r="D71" s="391"/>
      <c r="E71" s="391"/>
      <c r="F71" s="293"/>
      <c r="G71" s="287"/>
      <c r="H71" s="113"/>
      <c r="I71" s="327"/>
      <c r="J71" s="328"/>
      <c r="K71" s="78"/>
      <c r="L71" s="78"/>
      <c r="M71" s="78"/>
      <c r="N71" s="78"/>
      <c r="O71" s="78"/>
      <c r="P71" s="78"/>
      <c r="Q71" s="78"/>
    </row>
    <row r="72" spans="1:17" ht="24.95" customHeight="1" x14ac:dyDescent="0.2">
      <c r="A72" s="8">
        <f>1+A71</f>
        <v>66</v>
      </c>
      <c r="B72" s="131"/>
      <c r="C72" s="122"/>
      <c r="D72" s="391"/>
      <c r="E72" s="391"/>
      <c r="F72" s="293"/>
      <c r="G72" s="287"/>
      <c r="H72" s="113"/>
      <c r="I72" s="327"/>
      <c r="J72" s="328"/>
      <c r="K72" s="78"/>
      <c r="L72" s="78"/>
      <c r="M72" s="78"/>
      <c r="N72" s="78"/>
      <c r="O72" s="78"/>
      <c r="P72" s="78"/>
      <c r="Q72" s="78"/>
    </row>
    <row r="73" spans="1:17" ht="24.95" customHeight="1" x14ac:dyDescent="0.2">
      <c r="A73" s="8">
        <f>1+A72</f>
        <v>67</v>
      </c>
      <c r="B73" s="131"/>
      <c r="C73" s="122"/>
      <c r="D73" s="391"/>
      <c r="E73" s="391"/>
      <c r="F73" s="293"/>
      <c r="G73" s="287"/>
      <c r="H73" s="113"/>
      <c r="I73" s="327"/>
      <c r="J73" s="328"/>
      <c r="K73" s="78"/>
      <c r="L73" s="78"/>
      <c r="M73" s="78"/>
      <c r="N73" s="78"/>
      <c r="O73" s="78"/>
      <c r="P73" s="78"/>
      <c r="Q73" s="78"/>
    </row>
    <row r="74" spans="1:17" ht="24.95" customHeight="1" x14ac:dyDescent="0.2">
      <c r="A74" s="8">
        <f>1+A73</f>
        <v>68</v>
      </c>
      <c r="B74" s="131"/>
      <c r="C74" s="122"/>
      <c r="D74" s="391"/>
      <c r="E74" s="391"/>
      <c r="F74" s="293"/>
      <c r="G74" s="287"/>
      <c r="H74" s="113"/>
      <c r="I74" s="327"/>
      <c r="J74" s="328"/>
      <c r="K74" s="78"/>
      <c r="L74" s="78"/>
      <c r="M74" s="78"/>
      <c r="N74" s="78"/>
      <c r="O74" s="78"/>
      <c r="P74" s="78"/>
      <c r="Q74" s="78"/>
    </row>
    <row r="75" spans="1:17" ht="24.95" customHeight="1" x14ac:dyDescent="0.2">
      <c r="A75" s="8">
        <f>1+A74</f>
        <v>69</v>
      </c>
      <c r="B75" s="131"/>
      <c r="C75" s="122"/>
      <c r="D75" s="391"/>
      <c r="E75" s="391"/>
      <c r="F75" s="293"/>
      <c r="G75" s="287"/>
      <c r="H75" s="113"/>
      <c r="I75" s="327"/>
      <c r="J75" s="328"/>
      <c r="K75" s="78"/>
      <c r="L75" s="78"/>
      <c r="M75" s="78"/>
      <c r="N75" s="78"/>
      <c r="O75" s="78"/>
      <c r="P75" s="78"/>
      <c r="Q75" s="78"/>
    </row>
    <row r="76" spans="1:17" ht="24.95" customHeight="1" thickBot="1" x14ac:dyDescent="0.25">
      <c r="A76" s="8">
        <f>1+A75</f>
        <v>70</v>
      </c>
      <c r="B76" s="132"/>
      <c r="C76" s="118"/>
      <c r="D76" s="401"/>
      <c r="E76" s="401"/>
      <c r="F76" s="293"/>
      <c r="G76" s="288"/>
      <c r="H76" s="114"/>
      <c r="I76" s="345"/>
      <c r="J76" s="346"/>
      <c r="K76" s="78"/>
      <c r="L76" s="78"/>
      <c r="M76" s="78"/>
      <c r="N76" s="78"/>
      <c r="O76" s="78"/>
      <c r="P76" s="78"/>
      <c r="Q76" s="78"/>
    </row>
    <row r="77" spans="1:17" ht="24.95" customHeight="1" x14ac:dyDescent="0.2">
      <c r="A77" s="8">
        <v>71</v>
      </c>
      <c r="B77" s="130"/>
      <c r="C77" s="100"/>
      <c r="D77" s="402"/>
      <c r="E77" s="402"/>
      <c r="F77" s="293"/>
      <c r="G77" s="286"/>
      <c r="H77" s="112"/>
      <c r="I77" s="334"/>
      <c r="J77" s="335"/>
      <c r="K77" s="78"/>
      <c r="L77" s="78"/>
      <c r="M77" s="78"/>
      <c r="N77" s="78"/>
      <c r="O77" s="78"/>
      <c r="P77" s="78"/>
      <c r="Q77" s="78"/>
    </row>
    <row r="78" spans="1:17" ht="24.95" customHeight="1" x14ac:dyDescent="0.2">
      <c r="A78" s="8">
        <v>72</v>
      </c>
      <c r="B78" s="131"/>
      <c r="C78" s="122"/>
      <c r="D78" s="391"/>
      <c r="E78" s="391"/>
      <c r="F78" s="293"/>
      <c r="G78" s="287"/>
      <c r="H78" s="113"/>
      <c r="I78" s="327"/>
      <c r="J78" s="328"/>
      <c r="K78" s="78"/>
      <c r="L78" s="78"/>
      <c r="M78" s="78"/>
      <c r="N78" s="78"/>
      <c r="O78" s="78"/>
      <c r="P78" s="78"/>
      <c r="Q78" s="78"/>
    </row>
    <row r="79" spans="1:17" ht="24.95" customHeight="1" x14ac:dyDescent="0.2">
      <c r="A79" s="8">
        <v>73</v>
      </c>
      <c r="B79" s="131"/>
      <c r="C79" s="122"/>
      <c r="D79" s="391"/>
      <c r="E79" s="391"/>
      <c r="F79" s="293"/>
      <c r="G79" s="287"/>
      <c r="H79" s="113"/>
      <c r="I79" s="327"/>
      <c r="J79" s="328"/>
      <c r="K79" s="78"/>
      <c r="L79" s="78"/>
      <c r="M79" s="78"/>
      <c r="N79" s="78"/>
      <c r="O79" s="78"/>
      <c r="P79" s="78"/>
      <c r="Q79" s="78"/>
    </row>
    <row r="80" spans="1:17" ht="24.95" customHeight="1" x14ac:dyDescent="0.2">
      <c r="A80" s="8">
        <v>74</v>
      </c>
      <c r="B80" s="131"/>
      <c r="C80" s="122"/>
      <c r="D80" s="391"/>
      <c r="E80" s="391"/>
      <c r="F80" s="293"/>
      <c r="G80" s="287"/>
      <c r="H80" s="113"/>
      <c r="I80" s="327"/>
      <c r="J80" s="328"/>
      <c r="K80" s="78"/>
      <c r="L80" s="78"/>
      <c r="M80" s="78"/>
      <c r="N80" s="78"/>
      <c r="O80" s="78"/>
      <c r="P80" s="78"/>
      <c r="Q80" s="78"/>
    </row>
    <row r="81" spans="1:17" ht="24.95" customHeight="1" x14ac:dyDescent="0.2">
      <c r="A81" s="8">
        <v>75</v>
      </c>
      <c r="B81" s="131"/>
      <c r="C81" s="122"/>
      <c r="D81" s="391"/>
      <c r="E81" s="391"/>
      <c r="F81" s="293"/>
      <c r="G81" s="287"/>
      <c r="H81" s="113"/>
      <c r="I81" s="327"/>
      <c r="J81" s="328"/>
      <c r="K81" s="78"/>
      <c r="L81" s="78"/>
      <c r="M81" s="78"/>
      <c r="N81" s="78"/>
      <c r="O81" s="78"/>
      <c r="P81" s="78"/>
      <c r="Q81" s="78"/>
    </row>
    <row r="82" spans="1:17" ht="24.95" customHeight="1" x14ac:dyDescent="0.2">
      <c r="A82" s="8">
        <v>76</v>
      </c>
      <c r="B82" s="131"/>
      <c r="C82" s="122"/>
      <c r="D82" s="391"/>
      <c r="E82" s="391"/>
      <c r="F82" s="293"/>
      <c r="G82" s="287"/>
      <c r="H82" s="113"/>
      <c r="I82" s="327"/>
      <c r="J82" s="328"/>
      <c r="K82" s="78"/>
      <c r="L82" s="78"/>
      <c r="M82" s="78"/>
      <c r="N82" s="78"/>
      <c r="O82" s="78"/>
      <c r="P82" s="78"/>
      <c r="Q82" s="78"/>
    </row>
    <row r="83" spans="1:17" ht="24.95" customHeight="1" x14ac:dyDescent="0.2">
      <c r="A83" s="8">
        <v>77</v>
      </c>
      <c r="B83" s="131"/>
      <c r="C83" s="122"/>
      <c r="D83" s="391"/>
      <c r="E83" s="391"/>
      <c r="F83" s="293"/>
      <c r="G83" s="287"/>
      <c r="H83" s="113"/>
      <c r="I83" s="327"/>
      <c r="J83" s="328"/>
      <c r="K83" s="78"/>
      <c r="L83" s="78"/>
      <c r="M83" s="78"/>
      <c r="N83" s="78"/>
      <c r="O83" s="78"/>
      <c r="P83" s="78"/>
      <c r="Q83" s="78"/>
    </row>
    <row r="84" spans="1:17" ht="24.95" customHeight="1" x14ac:dyDescent="0.2">
      <c r="A84" s="8">
        <v>78</v>
      </c>
      <c r="B84" s="131"/>
      <c r="C84" s="122"/>
      <c r="D84" s="391"/>
      <c r="E84" s="391"/>
      <c r="F84" s="293"/>
      <c r="G84" s="287"/>
      <c r="H84" s="113"/>
      <c r="I84" s="327"/>
      <c r="J84" s="328"/>
      <c r="K84" s="78"/>
      <c r="L84" s="78"/>
      <c r="M84" s="78"/>
      <c r="N84" s="78"/>
      <c r="O84" s="78"/>
      <c r="P84" s="78"/>
      <c r="Q84" s="78"/>
    </row>
    <row r="85" spans="1:17" ht="24.95" customHeight="1" x14ac:dyDescent="0.2">
      <c r="A85" s="8">
        <v>79</v>
      </c>
      <c r="B85" s="131"/>
      <c r="C85" s="122"/>
      <c r="D85" s="391"/>
      <c r="E85" s="391"/>
      <c r="F85" s="293"/>
      <c r="G85" s="287"/>
      <c r="H85" s="113"/>
      <c r="I85" s="327"/>
      <c r="J85" s="328"/>
      <c r="K85" s="78"/>
      <c r="L85" s="78"/>
      <c r="M85" s="78"/>
      <c r="N85" s="78"/>
      <c r="O85" s="78"/>
      <c r="P85" s="78"/>
      <c r="Q85" s="78"/>
    </row>
    <row r="86" spans="1:17" ht="24.95" customHeight="1" x14ac:dyDescent="0.2">
      <c r="A86" s="8">
        <v>80</v>
      </c>
      <c r="B86" s="131"/>
      <c r="C86" s="122"/>
      <c r="D86" s="391"/>
      <c r="E86" s="391"/>
      <c r="F86" s="293"/>
      <c r="G86" s="287"/>
      <c r="H86" s="113"/>
      <c r="I86" s="327"/>
      <c r="J86" s="328"/>
      <c r="K86" s="78"/>
      <c r="L86" s="78"/>
      <c r="M86" s="78"/>
      <c r="N86" s="78"/>
      <c r="O86" s="78"/>
      <c r="P86" s="78"/>
      <c r="Q86" s="78"/>
    </row>
    <row r="87" spans="1:17" ht="24.95" customHeight="1" x14ac:dyDescent="0.2">
      <c r="A87" s="8">
        <v>81</v>
      </c>
      <c r="B87" s="131"/>
      <c r="C87" s="122"/>
      <c r="D87" s="391"/>
      <c r="E87" s="391"/>
      <c r="F87" s="293"/>
      <c r="G87" s="287"/>
      <c r="H87" s="113"/>
      <c r="I87" s="327"/>
      <c r="J87" s="328"/>
      <c r="K87" s="78"/>
      <c r="L87" s="78"/>
      <c r="M87" s="78"/>
      <c r="N87" s="78"/>
      <c r="O87" s="78"/>
      <c r="P87" s="78"/>
      <c r="Q87" s="78"/>
    </row>
    <row r="88" spans="1:17" ht="24.95" customHeight="1" x14ac:dyDescent="0.2">
      <c r="A88" s="8">
        <v>82</v>
      </c>
      <c r="B88" s="131"/>
      <c r="C88" s="122"/>
      <c r="D88" s="391"/>
      <c r="E88" s="391"/>
      <c r="F88" s="293"/>
      <c r="G88" s="287"/>
      <c r="H88" s="113"/>
      <c r="I88" s="327"/>
      <c r="J88" s="328"/>
      <c r="K88" s="78"/>
      <c r="L88" s="78"/>
      <c r="M88" s="78"/>
      <c r="N88" s="78"/>
      <c r="O88" s="78"/>
      <c r="P88" s="78"/>
      <c r="Q88" s="78"/>
    </row>
    <row r="89" spans="1:17" ht="24.95" customHeight="1" x14ac:dyDescent="0.2">
      <c r="A89" s="8">
        <v>83</v>
      </c>
      <c r="B89" s="131"/>
      <c r="C89" s="122"/>
      <c r="D89" s="391"/>
      <c r="E89" s="391"/>
      <c r="F89" s="293"/>
      <c r="G89" s="287"/>
      <c r="H89" s="113"/>
      <c r="I89" s="327"/>
      <c r="J89" s="328"/>
      <c r="K89" s="78"/>
      <c r="L89" s="78"/>
      <c r="M89" s="78"/>
      <c r="N89" s="78"/>
      <c r="O89" s="78"/>
      <c r="P89" s="78"/>
      <c r="Q89" s="78"/>
    </row>
    <row r="90" spans="1:17" ht="24.95" customHeight="1" x14ac:dyDescent="0.2">
      <c r="A90" s="8">
        <v>84</v>
      </c>
      <c r="B90" s="131"/>
      <c r="C90" s="122"/>
      <c r="D90" s="391"/>
      <c r="E90" s="391"/>
      <c r="F90" s="293"/>
      <c r="G90" s="287"/>
      <c r="H90" s="113"/>
      <c r="I90" s="327"/>
      <c r="J90" s="328"/>
      <c r="K90" s="78"/>
      <c r="L90" s="78"/>
      <c r="M90" s="78"/>
      <c r="N90" s="78"/>
      <c r="O90" s="78"/>
      <c r="P90" s="78"/>
      <c r="Q90" s="78"/>
    </row>
    <row r="91" spans="1:17" ht="24.95" customHeight="1" x14ac:dyDescent="0.2">
      <c r="A91" s="8">
        <v>85</v>
      </c>
      <c r="B91" s="131"/>
      <c r="C91" s="122"/>
      <c r="D91" s="391"/>
      <c r="E91" s="391"/>
      <c r="F91" s="293"/>
      <c r="G91" s="287"/>
      <c r="H91" s="113"/>
      <c r="I91" s="327"/>
      <c r="J91" s="328"/>
      <c r="K91" s="78"/>
      <c r="L91" s="78"/>
      <c r="M91" s="78"/>
      <c r="N91" s="78"/>
      <c r="O91" s="78"/>
      <c r="P91" s="78"/>
      <c r="Q91" s="78"/>
    </row>
    <row r="92" spans="1:17" ht="24.95" customHeight="1" x14ac:dyDescent="0.2">
      <c r="A92" s="8">
        <v>86</v>
      </c>
      <c r="B92" s="131"/>
      <c r="C92" s="122"/>
      <c r="D92" s="391"/>
      <c r="E92" s="391"/>
      <c r="F92" s="293"/>
      <c r="G92" s="287"/>
      <c r="H92" s="113"/>
      <c r="I92" s="327"/>
      <c r="J92" s="328"/>
      <c r="K92" s="78"/>
      <c r="L92" s="78"/>
      <c r="M92" s="78"/>
      <c r="N92" s="78"/>
      <c r="O92" s="78"/>
      <c r="P92" s="78"/>
      <c r="Q92" s="78"/>
    </row>
    <row r="93" spans="1:17" ht="24.95" customHeight="1" x14ac:dyDescent="0.2">
      <c r="A93" s="8">
        <v>87</v>
      </c>
      <c r="B93" s="131"/>
      <c r="C93" s="122"/>
      <c r="D93" s="391"/>
      <c r="E93" s="391"/>
      <c r="F93" s="293"/>
      <c r="G93" s="287"/>
      <c r="H93" s="113"/>
      <c r="I93" s="327"/>
      <c r="J93" s="328"/>
      <c r="K93" s="78"/>
      <c r="L93" s="78"/>
      <c r="M93" s="78"/>
      <c r="N93" s="78"/>
      <c r="O93" s="78"/>
      <c r="P93" s="78"/>
      <c r="Q93" s="78"/>
    </row>
    <row r="94" spans="1:17" ht="24.95" customHeight="1" x14ac:dyDescent="0.2">
      <c r="A94" s="8">
        <v>88</v>
      </c>
      <c r="B94" s="131"/>
      <c r="C94" s="122"/>
      <c r="D94" s="391"/>
      <c r="E94" s="391"/>
      <c r="F94" s="293"/>
      <c r="G94" s="287"/>
      <c r="H94" s="113"/>
      <c r="I94" s="327"/>
      <c r="J94" s="328"/>
      <c r="K94" s="78"/>
      <c r="L94" s="78"/>
      <c r="M94" s="78"/>
      <c r="N94" s="78"/>
      <c r="O94" s="78"/>
      <c r="P94" s="78"/>
      <c r="Q94" s="78"/>
    </row>
    <row r="95" spans="1:17" ht="24.95" customHeight="1" x14ac:dyDescent="0.2">
      <c r="A95" s="8">
        <v>89</v>
      </c>
      <c r="B95" s="131"/>
      <c r="C95" s="122"/>
      <c r="D95" s="391"/>
      <c r="E95" s="391"/>
      <c r="F95" s="293"/>
      <c r="G95" s="287"/>
      <c r="H95" s="113"/>
      <c r="I95" s="327"/>
      <c r="J95" s="328"/>
      <c r="K95" s="78"/>
      <c r="L95" s="78"/>
      <c r="M95" s="78"/>
      <c r="N95" s="78"/>
      <c r="O95" s="78"/>
      <c r="P95" s="78"/>
      <c r="Q95" s="78"/>
    </row>
    <row r="96" spans="1:17" ht="24.95" customHeight="1" x14ac:dyDescent="0.2">
      <c r="A96" s="8">
        <v>90</v>
      </c>
      <c r="B96" s="131"/>
      <c r="C96" s="122"/>
      <c r="D96" s="391"/>
      <c r="E96" s="391"/>
      <c r="F96" s="293"/>
      <c r="G96" s="287"/>
      <c r="H96" s="113"/>
      <c r="I96" s="327"/>
      <c r="J96" s="328"/>
      <c r="K96" s="78"/>
      <c r="L96" s="78"/>
      <c r="M96" s="78"/>
      <c r="N96" s="78"/>
      <c r="O96" s="78"/>
      <c r="P96" s="78"/>
      <c r="Q96" s="78"/>
    </row>
    <row r="97" spans="1:17" ht="24.95" customHeight="1" x14ac:dyDescent="0.2">
      <c r="A97" s="8">
        <v>91</v>
      </c>
      <c r="B97" s="131"/>
      <c r="C97" s="122"/>
      <c r="D97" s="391"/>
      <c r="E97" s="391"/>
      <c r="F97" s="293"/>
      <c r="G97" s="287"/>
      <c r="H97" s="113"/>
      <c r="I97" s="327"/>
      <c r="J97" s="328"/>
      <c r="K97" s="78"/>
      <c r="L97" s="78"/>
      <c r="M97" s="78"/>
      <c r="N97" s="78"/>
      <c r="O97" s="78"/>
      <c r="P97" s="78"/>
      <c r="Q97" s="78"/>
    </row>
    <row r="98" spans="1:17" ht="24.95" customHeight="1" x14ac:dyDescent="0.2">
      <c r="A98" s="8">
        <v>92</v>
      </c>
      <c r="B98" s="131"/>
      <c r="C98" s="122"/>
      <c r="D98" s="391"/>
      <c r="E98" s="391"/>
      <c r="F98" s="293"/>
      <c r="G98" s="287"/>
      <c r="H98" s="113"/>
      <c r="I98" s="327"/>
      <c r="J98" s="328"/>
      <c r="K98" s="78"/>
      <c r="L98" s="78"/>
      <c r="M98" s="78"/>
      <c r="N98" s="78"/>
      <c r="O98" s="78"/>
      <c r="P98" s="78"/>
      <c r="Q98" s="78"/>
    </row>
    <row r="99" spans="1:17" ht="24.95" customHeight="1" x14ac:dyDescent="0.2">
      <c r="A99" s="8">
        <v>93</v>
      </c>
      <c r="B99" s="131"/>
      <c r="C99" s="122"/>
      <c r="D99" s="391"/>
      <c r="E99" s="391"/>
      <c r="F99" s="293"/>
      <c r="G99" s="287"/>
      <c r="H99" s="113"/>
      <c r="I99" s="327"/>
      <c r="J99" s="328"/>
      <c r="K99" s="78"/>
      <c r="L99" s="78"/>
      <c r="M99" s="78"/>
      <c r="N99" s="78"/>
      <c r="O99" s="78"/>
      <c r="P99" s="78"/>
      <c r="Q99" s="78"/>
    </row>
    <row r="100" spans="1:17" ht="24.95" customHeight="1" x14ac:dyDescent="0.2">
      <c r="A100" s="8">
        <v>94</v>
      </c>
      <c r="B100" s="131"/>
      <c r="C100" s="122"/>
      <c r="D100" s="391"/>
      <c r="E100" s="391"/>
      <c r="F100" s="293"/>
      <c r="G100" s="287"/>
      <c r="H100" s="113"/>
      <c r="I100" s="327"/>
      <c r="J100" s="328"/>
      <c r="K100" s="78"/>
      <c r="L100" s="78"/>
      <c r="M100" s="78"/>
      <c r="N100" s="78"/>
      <c r="O100" s="78"/>
      <c r="P100" s="78"/>
      <c r="Q100" s="78"/>
    </row>
    <row r="101" spans="1:17" ht="24.95" customHeight="1" x14ac:dyDescent="0.2">
      <c r="A101" s="8">
        <v>95</v>
      </c>
      <c r="B101" s="131"/>
      <c r="C101" s="122"/>
      <c r="D101" s="391"/>
      <c r="E101" s="391"/>
      <c r="F101" s="293"/>
      <c r="G101" s="287"/>
      <c r="H101" s="113"/>
      <c r="I101" s="327"/>
      <c r="J101" s="328"/>
      <c r="K101" s="78"/>
      <c r="L101" s="78"/>
      <c r="M101" s="78"/>
      <c r="N101" s="78"/>
      <c r="O101" s="78"/>
      <c r="P101" s="78"/>
      <c r="Q101" s="78"/>
    </row>
    <row r="102" spans="1:17" ht="24.95" customHeight="1" x14ac:dyDescent="0.2">
      <c r="A102" s="8">
        <v>96</v>
      </c>
      <c r="B102" s="131"/>
      <c r="C102" s="122"/>
      <c r="D102" s="391"/>
      <c r="E102" s="391"/>
      <c r="F102" s="293"/>
      <c r="G102" s="287"/>
      <c r="H102" s="113"/>
      <c r="I102" s="327"/>
      <c r="J102" s="328"/>
      <c r="K102" s="78"/>
      <c r="L102" s="78"/>
      <c r="M102" s="78"/>
      <c r="N102" s="78"/>
      <c r="O102" s="78"/>
      <c r="P102" s="78"/>
      <c r="Q102" s="78"/>
    </row>
    <row r="103" spans="1:17" ht="24.95" customHeight="1" x14ac:dyDescent="0.2">
      <c r="A103" s="8">
        <v>97</v>
      </c>
      <c r="B103" s="131"/>
      <c r="C103" s="122"/>
      <c r="D103" s="391"/>
      <c r="E103" s="391"/>
      <c r="F103" s="293"/>
      <c r="G103" s="287"/>
      <c r="H103" s="113"/>
      <c r="I103" s="327"/>
      <c r="J103" s="328"/>
      <c r="K103" s="78"/>
      <c r="L103" s="78"/>
      <c r="M103" s="78"/>
      <c r="N103" s="78"/>
      <c r="O103" s="78"/>
      <c r="P103" s="78"/>
      <c r="Q103" s="78"/>
    </row>
    <row r="104" spans="1:17" ht="24.95" customHeight="1" x14ac:dyDescent="0.2">
      <c r="A104" s="8">
        <v>98</v>
      </c>
      <c r="B104" s="131"/>
      <c r="C104" s="122"/>
      <c r="D104" s="391"/>
      <c r="E104" s="391"/>
      <c r="F104" s="293"/>
      <c r="G104" s="287"/>
      <c r="H104" s="113"/>
      <c r="I104" s="327"/>
      <c r="J104" s="328"/>
      <c r="K104" s="78"/>
      <c r="L104" s="78"/>
      <c r="M104" s="78"/>
      <c r="N104" s="78"/>
      <c r="O104" s="78"/>
      <c r="P104" s="78"/>
      <c r="Q104" s="78"/>
    </row>
    <row r="105" spans="1:17" ht="24.95" customHeight="1" x14ac:dyDescent="0.2">
      <c r="A105" s="8">
        <v>99</v>
      </c>
      <c r="B105" s="131"/>
      <c r="C105" s="122"/>
      <c r="D105" s="391"/>
      <c r="E105" s="391"/>
      <c r="F105" s="293"/>
      <c r="G105" s="287"/>
      <c r="H105" s="113"/>
      <c r="I105" s="327"/>
      <c r="J105" s="328"/>
      <c r="K105" s="78"/>
      <c r="L105" s="78"/>
      <c r="M105" s="78"/>
      <c r="N105" s="78"/>
      <c r="O105" s="78"/>
      <c r="P105" s="78"/>
      <c r="Q105" s="78"/>
    </row>
    <row r="106" spans="1:17" ht="24.95" customHeight="1" x14ac:dyDescent="0.2">
      <c r="A106" s="8">
        <v>100</v>
      </c>
      <c r="B106" s="131"/>
      <c r="C106" s="122"/>
      <c r="D106" s="391"/>
      <c r="E106" s="391"/>
      <c r="F106" s="293"/>
      <c r="G106" s="287"/>
      <c r="H106" s="113"/>
      <c r="I106" s="327"/>
      <c r="J106" s="328"/>
      <c r="K106" s="78"/>
      <c r="L106" s="78"/>
      <c r="M106" s="78"/>
      <c r="N106" s="78"/>
      <c r="O106" s="78"/>
      <c r="P106" s="78"/>
      <c r="Q106" s="78"/>
    </row>
    <row r="107" spans="1:17" ht="24.95" customHeight="1" x14ac:dyDescent="0.2">
      <c r="A107" s="8">
        <v>101</v>
      </c>
      <c r="B107" s="131"/>
      <c r="C107" s="122"/>
      <c r="D107" s="391"/>
      <c r="E107" s="391"/>
      <c r="F107" s="293"/>
      <c r="G107" s="287"/>
      <c r="H107" s="113"/>
      <c r="I107" s="327"/>
      <c r="J107" s="328"/>
      <c r="K107" s="78"/>
      <c r="L107" s="78"/>
      <c r="M107" s="78"/>
      <c r="N107" s="78"/>
      <c r="O107" s="78"/>
      <c r="P107" s="78"/>
      <c r="Q107" s="78"/>
    </row>
    <row r="108" spans="1:17" ht="24.95" customHeight="1" x14ac:dyDescent="0.2">
      <c r="A108" s="8">
        <v>102</v>
      </c>
      <c r="B108" s="131"/>
      <c r="C108" s="122"/>
      <c r="D108" s="391"/>
      <c r="E108" s="391"/>
      <c r="F108" s="293"/>
      <c r="G108" s="287"/>
      <c r="H108" s="113"/>
      <c r="I108" s="327"/>
      <c r="J108" s="328"/>
      <c r="K108" s="78"/>
      <c r="L108" s="78"/>
      <c r="M108" s="78"/>
      <c r="N108" s="78"/>
      <c r="O108" s="78"/>
      <c r="P108" s="78"/>
      <c r="Q108" s="78"/>
    </row>
    <row r="109" spans="1:17" ht="24.95" customHeight="1" x14ac:dyDescent="0.2">
      <c r="A109" s="8">
        <v>103</v>
      </c>
      <c r="B109" s="131"/>
      <c r="C109" s="122"/>
      <c r="D109" s="391"/>
      <c r="E109" s="391"/>
      <c r="F109" s="293"/>
      <c r="G109" s="287"/>
      <c r="H109" s="113"/>
      <c r="I109" s="327"/>
      <c r="J109" s="328"/>
      <c r="K109" s="78"/>
      <c r="L109" s="78"/>
      <c r="M109" s="78"/>
      <c r="N109" s="78"/>
      <c r="O109" s="78"/>
      <c r="P109" s="78"/>
      <c r="Q109" s="78"/>
    </row>
    <row r="110" spans="1:17" ht="24.95" customHeight="1" x14ac:dyDescent="0.2">
      <c r="A110" s="8">
        <v>104</v>
      </c>
      <c r="B110" s="131"/>
      <c r="C110" s="122"/>
      <c r="D110" s="391"/>
      <c r="E110" s="391"/>
      <c r="F110" s="293"/>
      <c r="G110" s="287"/>
      <c r="H110" s="113"/>
      <c r="I110" s="327"/>
      <c r="J110" s="328"/>
      <c r="K110" s="78"/>
      <c r="L110" s="78"/>
      <c r="M110" s="78"/>
      <c r="N110" s="78"/>
      <c r="O110" s="78"/>
      <c r="P110" s="78"/>
      <c r="Q110" s="78"/>
    </row>
    <row r="111" spans="1:17" ht="24.95" customHeight="1" x14ac:dyDescent="0.2">
      <c r="A111" s="8">
        <v>105</v>
      </c>
      <c r="B111" s="131"/>
      <c r="C111" s="122"/>
      <c r="D111" s="391"/>
      <c r="E111" s="391"/>
      <c r="F111" s="293"/>
      <c r="G111" s="287"/>
      <c r="H111" s="113"/>
      <c r="I111" s="327"/>
      <c r="J111" s="328"/>
      <c r="K111" s="78"/>
      <c r="L111" s="78"/>
      <c r="M111" s="78"/>
      <c r="N111" s="78"/>
      <c r="O111" s="78"/>
      <c r="P111" s="78"/>
      <c r="Q111" s="78"/>
    </row>
    <row r="112" spans="1:17" ht="24.95" customHeight="1" x14ac:dyDescent="0.2">
      <c r="A112" s="8">
        <v>106</v>
      </c>
      <c r="B112" s="131"/>
      <c r="C112" s="122"/>
      <c r="D112" s="391"/>
      <c r="E112" s="391"/>
      <c r="F112" s="293"/>
      <c r="G112" s="287"/>
      <c r="H112" s="113"/>
      <c r="I112" s="327"/>
      <c r="J112" s="328"/>
      <c r="K112" s="78"/>
      <c r="L112" s="78"/>
      <c r="M112" s="78"/>
      <c r="N112" s="78"/>
      <c r="O112" s="78"/>
      <c r="P112" s="78"/>
      <c r="Q112" s="78"/>
    </row>
    <row r="113" spans="1:17" ht="24.95" customHeight="1" x14ac:dyDescent="0.2">
      <c r="A113" s="8">
        <v>107</v>
      </c>
      <c r="B113" s="131"/>
      <c r="C113" s="122"/>
      <c r="D113" s="391"/>
      <c r="E113" s="391"/>
      <c r="F113" s="293"/>
      <c r="G113" s="287"/>
      <c r="H113" s="113"/>
      <c r="I113" s="327"/>
      <c r="J113" s="328"/>
      <c r="K113" s="78"/>
      <c r="L113" s="78"/>
      <c r="M113" s="78"/>
      <c r="N113" s="78"/>
      <c r="O113" s="78"/>
      <c r="P113" s="78"/>
      <c r="Q113" s="78"/>
    </row>
    <row r="114" spans="1:17" ht="24.95" customHeight="1" x14ac:dyDescent="0.2">
      <c r="A114" s="8">
        <v>108</v>
      </c>
      <c r="B114" s="131"/>
      <c r="C114" s="122"/>
      <c r="D114" s="391"/>
      <c r="E114" s="391"/>
      <c r="F114" s="293"/>
      <c r="G114" s="287"/>
      <c r="H114" s="113"/>
      <c r="I114" s="327"/>
      <c r="J114" s="328"/>
      <c r="K114" s="78"/>
      <c r="L114" s="78"/>
      <c r="M114" s="78"/>
      <c r="N114" s="78"/>
      <c r="O114" s="78"/>
      <c r="P114" s="78"/>
      <c r="Q114" s="78"/>
    </row>
    <row r="115" spans="1:17" ht="24.95" customHeight="1" x14ac:dyDescent="0.2">
      <c r="A115" s="8">
        <v>109</v>
      </c>
      <c r="B115" s="131"/>
      <c r="C115" s="122"/>
      <c r="D115" s="391"/>
      <c r="E115" s="391"/>
      <c r="F115" s="293"/>
      <c r="G115" s="287"/>
      <c r="H115" s="113"/>
      <c r="I115" s="327"/>
      <c r="J115" s="328"/>
      <c r="K115" s="78"/>
      <c r="L115" s="78"/>
      <c r="M115" s="78"/>
      <c r="N115" s="78"/>
      <c r="O115" s="78"/>
      <c r="P115" s="78"/>
      <c r="Q115" s="78"/>
    </row>
    <row r="116" spans="1:17" ht="24.95" customHeight="1" x14ac:dyDescent="0.2">
      <c r="A116" s="8">
        <v>110</v>
      </c>
      <c r="B116" s="131"/>
      <c r="C116" s="122"/>
      <c r="D116" s="391"/>
      <c r="E116" s="391"/>
      <c r="F116" s="293"/>
      <c r="G116" s="287"/>
      <c r="H116" s="113"/>
      <c r="I116" s="327"/>
      <c r="J116" s="328"/>
      <c r="K116" s="78"/>
      <c r="L116" s="78"/>
      <c r="M116" s="78"/>
      <c r="N116" s="78"/>
      <c r="O116" s="78"/>
      <c r="P116" s="78"/>
      <c r="Q116" s="78"/>
    </row>
    <row r="117" spans="1:17" ht="24.95" customHeight="1" x14ac:dyDescent="0.2">
      <c r="A117" s="8">
        <v>111</v>
      </c>
      <c r="B117" s="131"/>
      <c r="C117" s="122"/>
      <c r="D117" s="391"/>
      <c r="E117" s="391"/>
      <c r="F117" s="293"/>
      <c r="G117" s="287"/>
      <c r="H117" s="113"/>
      <c r="I117" s="327"/>
      <c r="J117" s="328"/>
      <c r="K117" s="78"/>
      <c r="L117" s="78"/>
      <c r="M117" s="78"/>
      <c r="N117" s="78"/>
      <c r="O117" s="78"/>
      <c r="P117" s="78"/>
      <c r="Q117" s="78"/>
    </row>
    <row r="118" spans="1:17" ht="24.95" customHeight="1" x14ac:dyDescent="0.2">
      <c r="A118" s="8">
        <v>112</v>
      </c>
      <c r="B118" s="131"/>
      <c r="C118" s="122"/>
      <c r="D118" s="391"/>
      <c r="E118" s="391"/>
      <c r="F118" s="293"/>
      <c r="G118" s="287"/>
      <c r="H118" s="113"/>
      <c r="I118" s="327"/>
      <c r="J118" s="328"/>
      <c r="K118" s="78"/>
      <c r="L118" s="78"/>
      <c r="M118" s="78"/>
      <c r="N118" s="78"/>
      <c r="O118" s="78"/>
      <c r="P118" s="78"/>
      <c r="Q118" s="78"/>
    </row>
    <row r="119" spans="1:17" ht="24.95" customHeight="1" x14ac:dyDescent="0.2">
      <c r="A119" s="8">
        <v>113</v>
      </c>
      <c r="B119" s="131"/>
      <c r="C119" s="122"/>
      <c r="D119" s="391"/>
      <c r="E119" s="391"/>
      <c r="F119" s="293"/>
      <c r="G119" s="287"/>
      <c r="H119" s="113"/>
      <c r="I119" s="327"/>
      <c r="J119" s="328"/>
      <c r="K119" s="78"/>
      <c r="L119" s="78"/>
      <c r="M119" s="78"/>
      <c r="N119" s="78"/>
      <c r="O119" s="78"/>
      <c r="P119" s="78"/>
      <c r="Q119" s="78"/>
    </row>
    <row r="120" spans="1:17" ht="24.95" customHeight="1" x14ac:dyDescent="0.2">
      <c r="A120" s="8">
        <v>114</v>
      </c>
      <c r="B120" s="131"/>
      <c r="C120" s="122"/>
      <c r="D120" s="391"/>
      <c r="E120" s="391"/>
      <c r="F120" s="293"/>
      <c r="G120" s="287"/>
      <c r="H120" s="113"/>
      <c r="I120" s="327"/>
      <c r="J120" s="328"/>
      <c r="K120" s="78"/>
      <c r="L120" s="78"/>
      <c r="M120" s="78"/>
      <c r="N120" s="78"/>
      <c r="O120" s="78"/>
      <c r="P120" s="78"/>
      <c r="Q120" s="78"/>
    </row>
    <row r="121" spans="1:17" ht="24.95" customHeight="1" x14ac:dyDescent="0.2">
      <c r="A121" s="8">
        <v>115</v>
      </c>
      <c r="B121" s="131"/>
      <c r="C121" s="122"/>
      <c r="D121" s="391"/>
      <c r="E121" s="391"/>
      <c r="F121" s="293"/>
      <c r="G121" s="287"/>
      <c r="H121" s="113"/>
      <c r="I121" s="327"/>
      <c r="J121" s="328"/>
      <c r="K121" s="78"/>
      <c r="L121" s="78"/>
      <c r="M121" s="78"/>
      <c r="N121" s="78"/>
      <c r="O121" s="78"/>
      <c r="P121" s="78"/>
      <c r="Q121" s="78"/>
    </row>
    <row r="122" spans="1:17" ht="24.95" customHeight="1" x14ac:dyDescent="0.2">
      <c r="A122" s="8">
        <v>116</v>
      </c>
      <c r="B122" s="131"/>
      <c r="C122" s="122"/>
      <c r="D122" s="391"/>
      <c r="E122" s="391"/>
      <c r="F122" s="293"/>
      <c r="G122" s="287"/>
      <c r="H122" s="113"/>
      <c r="I122" s="327"/>
      <c r="J122" s="328"/>
      <c r="K122" s="78"/>
      <c r="L122" s="78"/>
      <c r="M122" s="78"/>
      <c r="N122" s="78"/>
      <c r="O122" s="78"/>
      <c r="P122" s="78"/>
      <c r="Q122" s="78"/>
    </row>
    <row r="123" spans="1:17" ht="24.95" customHeight="1" x14ac:dyDescent="0.2">
      <c r="A123" s="8">
        <v>117</v>
      </c>
      <c r="B123" s="131"/>
      <c r="C123" s="122"/>
      <c r="D123" s="391"/>
      <c r="E123" s="391"/>
      <c r="F123" s="293"/>
      <c r="G123" s="287"/>
      <c r="H123" s="113"/>
      <c r="I123" s="327"/>
      <c r="J123" s="328"/>
      <c r="K123" s="78"/>
      <c r="L123" s="78"/>
      <c r="M123" s="78"/>
      <c r="N123" s="78"/>
      <c r="O123" s="78"/>
      <c r="P123" s="78"/>
      <c r="Q123" s="78"/>
    </row>
    <row r="124" spans="1:17" ht="24.95" customHeight="1" x14ac:dyDescent="0.2">
      <c r="A124" s="8">
        <v>118</v>
      </c>
      <c r="B124" s="131"/>
      <c r="C124" s="122"/>
      <c r="D124" s="391"/>
      <c r="E124" s="391"/>
      <c r="F124" s="293"/>
      <c r="G124" s="287"/>
      <c r="H124" s="113"/>
      <c r="I124" s="327"/>
      <c r="J124" s="328"/>
      <c r="K124" s="78"/>
      <c r="L124" s="78"/>
      <c r="M124" s="78"/>
      <c r="N124" s="78"/>
      <c r="O124" s="78"/>
      <c r="P124" s="78"/>
      <c r="Q124" s="78"/>
    </row>
    <row r="125" spans="1:17" ht="24.95" customHeight="1" x14ac:dyDescent="0.2">
      <c r="A125" s="8">
        <v>119</v>
      </c>
      <c r="B125" s="131"/>
      <c r="C125" s="122"/>
      <c r="D125" s="391"/>
      <c r="E125" s="391"/>
      <c r="F125" s="293"/>
      <c r="G125" s="287"/>
      <c r="H125" s="113"/>
      <c r="I125" s="327"/>
      <c r="J125" s="328"/>
      <c r="K125" s="78"/>
      <c r="L125" s="78"/>
      <c r="M125" s="78"/>
      <c r="N125" s="78"/>
      <c r="O125" s="78"/>
      <c r="P125" s="78"/>
      <c r="Q125" s="78"/>
    </row>
    <row r="126" spans="1:17" ht="24.95" customHeight="1" x14ac:dyDescent="0.2">
      <c r="A126" s="8">
        <v>120</v>
      </c>
      <c r="B126" s="131"/>
      <c r="C126" s="122"/>
      <c r="D126" s="391"/>
      <c r="E126" s="391"/>
      <c r="F126" s="293"/>
      <c r="G126" s="287"/>
      <c r="H126" s="113"/>
      <c r="I126" s="327"/>
      <c r="J126" s="328"/>
      <c r="K126" s="78"/>
      <c r="L126" s="78"/>
      <c r="M126" s="78"/>
      <c r="N126" s="78"/>
      <c r="O126" s="78"/>
      <c r="P126" s="78"/>
      <c r="Q126" s="78"/>
    </row>
    <row r="127" spans="1:17" ht="24.95" customHeight="1" x14ac:dyDescent="0.2">
      <c r="A127" s="8">
        <v>121</v>
      </c>
      <c r="B127" s="131"/>
      <c r="C127" s="122"/>
      <c r="D127" s="391"/>
      <c r="E127" s="391"/>
      <c r="F127" s="293"/>
      <c r="G127" s="287"/>
      <c r="H127" s="113"/>
      <c r="I127" s="327"/>
      <c r="J127" s="328"/>
      <c r="K127" s="78"/>
      <c r="L127" s="78"/>
      <c r="M127" s="78"/>
      <c r="N127" s="78"/>
      <c r="O127" s="78"/>
      <c r="P127" s="78"/>
      <c r="Q127" s="78"/>
    </row>
    <row r="128" spans="1:17" ht="24.95" customHeight="1" x14ac:dyDescent="0.2">
      <c r="A128" s="8">
        <v>122</v>
      </c>
      <c r="B128" s="131"/>
      <c r="C128" s="122"/>
      <c r="D128" s="391"/>
      <c r="E128" s="391"/>
      <c r="F128" s="293"/>
      <c r="G128" s="287"/>
      <c r="H128" s="113"/>
      <c r="I128" s="327"/>
      <c r="J128" s="328"/>
      <c r="K128" s="78"/>
      <c r="L128" s="78"/>
      <c r="M128" s="78"/>
      <c r="N128" s="78"/>
      <c r="O128" s="78"/>
      <c r="P128" s="78"/>
      <c r="Q128" s="78"/>
    </row>
    <row r="129" spans="1:17" ht="24.95" customHeight="1" x14ac:dyDescent="0.2">
      <c r="A129" s="8">
        <v>123</v>
      </c>
      <c r="B129" s="131"/>
      <c r="C129" s="122"/>
      <c r="D129" s="391"/>
      <c r="E129" s="391"/>
      <c r="F129" s="293"/>
      <c r="G129" s="287"/>
      <c r="H129" s="113"/>
      <c r="I129" s="327"/>
      <c r="J129" s="328"/>
      <c r="K129" s="78"/>
      <c r="L129" s="78"/>
      <c r="M129" s="78"/>
      <c r="N129" s="78"/>
      <c r="O129" s="78"/>
      <c r="P129" s="78"/>
      <c r="Q129" s="78"/>
    </row>
    <row r="130" spans="1:17" ht="24.95" customHeight="1" x14ac:dyDescent="0.2">
      <c r="A130" s="8">
        <v>124</v>
      </c>
      <c r="B130" s="131"/>
      <c r="C130" s="122"/>
      <c r="D130" s="391"/>
      <c r="E130" s="391"/>
      <c r="F130" s="293"/>
      <c r="G130" s="287"/>
      <c r="H130" s="113"/>
      <c r="I130" s="327"/>
      <c r="J130" s="328"/>
      <c r="K130" s="78"/>
      <c r="L130" s="78"/>
      <c r="M130" s="78"/>
      <c r="N130" s="78"/>
      <c r="O130" s="78"/>
      <c r="P130" s="78"/>
      <c r="Q130" s="78"/>
    </row>
    <row r="131" spans="1:17" ht="24.95" customHeight="1" x14ac:dyDescent="0.2">
      <c r="A131" s="8">
        <v>125</v>
      </c>
      <c r="B131" s="131"/>
      <c r="C131" s="122"/>
      <c r="D131" s="391"/>
      <c r="E131" s="391"/>
      <c r="F131" s="293"/>
      <c r="G131" s="287"/>
      <c r="H131" s="113"/>
      <c r="I131" s="327"/>
      <c r="J131" s="328"/>
      <c r="K131" s="78"/>
      <c r="L131" s="78"/>
      <c r="M131" s="78"/>
      <c r="N131" s="78"/>
      <c r="O131" s="78"/>
      <c r="P131" s="78"/>
      <c r="Q131" s="78"/>
    </row>
    <row r="132" spans="1:17" ht="24.95" customHeight="1" x14ac:dyDescent="0.2">
      <c r="A132" s="8">
        <v>126</v>
      </c>
      <c r="B132" s="131"/>
      <c r="C132" s="122"/>
      <c r="D132" s="391"/>
      <c r="E132" s="391"/>
      <c r="F132" s="293"/>
      <c r="G132" s="287"/>
      <c r="H132" s="113"/>
      <c r="I132" s="327"/>
      <c r="J132" s="328"/>
      <c r="K132" s="78"/>
      <c r="L132" s="78"/>
      <c r="M132" s="78"/>
      <c r="N132" s="78"/>
      <c r="O132" s="78"/>
      <c r="P132" s="78"/>
      <c r="Q132" s="78"/>
    </row>
    <row r="133" spans="1:17" ht="24.95" customHeight="1" x14ac:dyDescent="0.2">
      <c r="A133" s="8">
        <v>127</v>
      </c>
      <c r="B133" s="131"/>
      <c r="C133" s="122"/>
      <c r="D133" s="391"/>
      <c r="E133" s="391"/>
      <c r="F133" s="293"/>
      <c r="G133" s="287"/>
      <c r="H133" s="113"/>
      <c r="I133" s="327"/>
      <c r="J133" s="328"/>
      <c r="K133" s="78"/>
      <c r="L133" s="78"/>
      <c r="M133" s="78"/>
      <c r="N133" s="78"/>
      <c r="O133" s="78"/>
      <c r="P133" s="78"/>
      <c r="Q133" s="78"/>
    </row>
    <row r="134" spans="1:17" ht="24.95" customHeight="1" x14ac:dyDescent="0.2">
      <c r="A134" s="8">
        <v>128</v>
      </c>
      <c r="B134" s="131"/>
      <c r="C134" s="122"/>
      <c r="D134" s="391"/>
      <c r="E134" s="391"/>
      <c r="F134" s="293"/>
      <c r="G134" s="287"/>
      <c r="H134" s="113"/>
      <c r="I134" s="327"/>
      <c r="J134" s="328"/>
      <c r="K134" s="78"/>
      <c r="L134" s="78"/>
      <c r="M134" s="78"/>
      <c r="N134" s="78"/>
      <c r="O134" s="78"/>
      <c r="P134" s="78"/>
      <c r="Q134" s="78"/>
    </row>
    <row r="135" spans="1:17" ht="24.95" customHeight="1" x14ac:dyDescent="0.2">
      <c r="A135" s="8">
        <v>129</v>
      </c>
      <c r="B135" s="131"/>
      <c r="C135" s="122"/>
      <c r="D135" s="391"/>
      <c r="E135" s="391"/>
      <c r="F135" s="293"/>
      <c r="G135" s="287"/>
      <c r="H135" s="113"/>
      <c r="I135" s="327"/>
      <c r="J135" s="328"/>
      <c r="K135" s="78"/>
      <c r="L135" s="78"/>
      <c r="M135" s="78"/>
      <c r="N135" s="78"/>
      <c r="O135" s="78"/>
      <c r="P135" s="78"/>
      <c r="Q135" s="78"/>
    </row>
    <row r="136" spans="1:17" ht="24.95" customHeight="1" x14ac:dyDescent="0.2">
      <c r="A136" s="8">
        <v>130</v>
      </c>
      <c r="B136" s="131"/>
      <c r="C136" s="122"/>
      <c r="D136" s="391"/>
      <c r="E136" s="391"/>
      <c r="F136" s="293"/>
      <c r="G136" s="287"/>
      <c r="H136" s="113"/>
      <c r="I136" s="327"/>
      <c r="J136" s="328"/>
      <c r="K136" s="78"/>
      <c r="L136" s="78"/>
      <c r="M136" s="78"/>
      <c r="N136" s="78"/>
      <c r="O136" s="78"/>
      <c r="P136" s="78"/>
      <c r="Q136" s="78"/>
    </row>
    <row r="137" spans="1:17" ht="24.95" customHeight="1" x14ac:dyDescent="0.2">
      <c r="A137" s="8">
        <v>131</v>
      </c>
      <c r="B137" s="131"/>
      <c r="C137" s="122"/>
      <c r="D137" s="391"/>
      <c r="E137" s="391"/>
      <c r="F137" s="293"/>
      <c r="G137" s="287"/>
      <c r="H137" s="113"/>
      <c r="I137" s="327"/>
      <c r="J137" s="328"/>
      <c r="K137" s="78"/>
      <c r="L137" s="78"/>
      <c r="M137" s="78"/>
      <c r="N137" s="78"/>
      <c r="O137" s="78"/>
      <c r="P137" s="78"/>
      <c r="Q137" s="78"/>
    </row>
    <row r="138" spans="1:17" ht="24.95" customHeight="1" x14ac:dyDescent="0.2">
      <c r="A138" s="8">
        <v>132</v>
      </c>
      <c r="B138" s="131"/>
      <c r="C138" s="122"/>
      <c r="D138" s="391"/>
      <c r="E138" s="391"/>
      <c r="F138" s="293"/>
      <c r="G138" s="287"/>
      <c r="H138" s="113"/>
      <c r="I138" s="327"/>
      <c r="J138" s="328"/>
      <c r="K138" s="78"/>
      <c r="L138" s="78"/>
      <c r="M138" s="78"/>
      <c r="N138" s="78"/>
      <c r="O138" s="78"/>
      <c r="P138" s="78"/>
      <c r="Q138" s="78"/>
    </row>
    <row r="139" spans="1:17" ht="24.95" customHeight="1" x14ac:dyDescent="0.2">
      <c r="A139" s="8">
        <v>133</v>
      </c>
      <c r="B139" s="131"/>
      <c r="C139" s="122"/>
      <c r="D139" s="391"/>
      <c r="E139" s="391"/>
      <c r="F139" s="293"/>
      <c r="G139" s="287"/>
      <c r="H139" s="113"/>
      <c r="I139" s="327"/>
      <c r="J139" s="328"/>
      <c r="K139" s="78"/>
      <c r="L139" s="78"/>
      <c r="M139" s="78"/>
      <c r="N139" s="78"/>
      <c r="O139" s="78"/>
      <c r="P139" s="78"/>
      <c r="Q139" s="78"/>
    </row>
    <row r="140" spans="1:17" ht="24.95" customHeight="1" x14ac:dyDescent="0.2">
      <c r="A140" s="8">
        <v>134</v>
      </c>
      <c r="B140" s="131"/>
      <c r="C140" s="122"/>
      <c r="D140" s="391"/>
      <c r="E140" s="391"/>
      <c r="F140" s="293"/>
      <c r="G140" s="287"/>
      <c r="H140" s="113"/>
      <c r="I140" s="327"/>
      <c r="J140" s="328"/>
      <c r="K140" s="78"/>
      <c r="L140" s="78"/>
      <c r="M140" s="78"/>
      <c r="N140" s="78"/>
      <c r="O140" s="78"/>
      <c r="P140" s="78"/>
      <c r="Q140" s="78"/>
    </row>
    <row r="141" spans="1:17" ht="24.95" customHeight="1" x14ac:dyDescent="0.2">
      <c r="A141" s="8">
        <v>135</v>
      </c>
      <c r="B141" s="131"/>
      <c r="C141" s="122"/>
      <c r="D141" s="391"/>
      <c r="E141" s="391"/>
      <c r="F141" s="293"/>
      <c r="G141" s="287"/>
      <c r="H141" s="113"/>
      <c r="I141" s="327"/>
      <c r="J141" s="328"/>
      <c r="K141" s="78"/>
      <c r="L141" s="78"/>
      <c r="M141" s="78"/>
      <c r="N141" s="78"/>
      <c r="O141" s="78"/>
      <c r="P141" s="78"/>
      <c r="Q141" s="78"/>
    </row>
    <row r="142" spans="1:17" ht="24.95" customHeight="1" x14ac:dyDescent="0.2">
      <c r="A142" s="8">
        <v>136</v>
      </c>
      <c r="B142" s="131"/>
      <c r="C142" s="122"/>
      <c r="D142" s="391"/>
      <c r="E142" s="391"/>
      <c r="F142" s="293"/>
      <c r="G142" s="287"/>
      <c r="H142" s="113"/>
      <c r="I142" s="327"/>
      <c r="J142" s="328"/>
      <c r="K142" s="78"/>
      <c r="L142" s="78"/>
      <c r="M142" s="78"/>
      <c r="N142" s="78"/>
      <c r="O142" s="78"/>
      <c r="P142" s="78"/>
      <c r="Q142" s="78"/>
    </row>
    <row r="143" spans="1:17" ht="24.95" customHeight="1" x14ac:dyDescent="0.2">
      <c r="A143" s="8">
        <v>137</v>
      </c>
      <c r="B143" s="131"/>
      <c r="C143" s="122"/>
      <c r="D143" s="391"/>
      <c r="E143" s="391"/>
      <c r="F143" s="293"/>
      <c r="G143" s="287"/>
      <c r="H143" s="113"/>
      <c r="I143" s="327"/>
      <c r="J143" s="328"/>
      <c r="K143" s="78"/>
      <c r="L143" s="78"/>
      <c r="M143" s="78"/>
      <c r="N143" s="78"/>
      <c r="O143" s="78"/>
      <c r="P143" s="78"/>
      <c r="Q143" s="78"/>
    </row>
    <row r="144" spans="1:17" ht="24.95" customHeight="1" x14ac:dyDescent="0.2">
      <c r="A144" s="8">
        <v>138</v>
      </c>
      <c r="B144" s="131"/>
      <c r="C144" s="122"/>
      <c r="D144" s="391"/>
      <c r="E144" s="391"/>
      <c r="F144" s="293"/>
      <c r="G144" s="287"/>
      <c r="H144" s="113"/>
      <c r="I144" s="327"/>
      <c r="J144" s="328"/>
      <c r="K144" s="78"/>
      <c r="L144" s="78"/>
      <c r="M144" s="78"/>
      <c r="N144" s="78"/>
      <c r="O144" s="78"/>
      <c r="P144" s="78"/>
      <c r="Q144" s="78"/>
    </row>
    <row r="145" spans="1:17" ht="24.95" customHeight="1" x14ac:dyDescent="0.2">
      <c r="A145" s="8">
        <v>139</v>
      </c>
      <c r="B145" s="131"/>
      <c r="C145" s="122"/>
      <c r="D145" s="391"/>
      <c r="E145" s="391"/>
      <c r="F145" s="293"/>
      <c r="G145" s="287"/>
      <c r="H145" s="113"/>
      <c r="I145" s="327"/>
      <c r="J145" s="328"/>
      <c r="K145" s="78"/>
      <c r="L145" s="78"/>
      <c r="M145" s="78"/>
      <c r="N145" s="78"/>
      <c r="O145" s="78"/>
      <c r="P145" s="78"/>
      <c r="Q145" s="78"/>
    </row>
    <row r="146" spans="1:17" ht="24.95" customHeight="1" x14ac:dyDescent="0.2">
      <c r="A146" s="8">
        <v>140</v>
      </c>
      <c r="B146" s="131"/>
      <c r="C146" s="122"/>
      <c r="D146" s="391"/>
      <c r="E146" s="391"/>
      <c r="F146" s="293"/>
      <c r="G146" s="287"/>
      <c r="H146" s="113"/>
      <c r="I146" s="327"/>
      <c r="J146" s="328"/>
      <c r="K146" s="78"/>
      <c r="L146" s="78"/>
      <c r="M146" s="78"/>
      <c r="N146" s="78"/>
      <c r="O146" s="78"/>
      <c r="P146" s="78"/>
      <c r="Q146" s="78"/>
    </row>
    <row r="147" spans="1:17" ht="24.95" customHeight="1" x14ac:dyDescent="0.2">
      <c r="A147" s="8">
        <v>141</v>
      </c>
      <c r="B147" s="131"/>
      <c r="C147" s="122"/>
      <c r="D147" s="391"/>
      <c r="E147" s="391"/>
      <c r="F147" s="293"/>
      <c r="G147" s="287"/>
      <c r="H147" s="113"/>
      <c r="I147" s="327"/>
      <c r="J147" s="328"/>
      <c r="K147" s="78"/>
      <c r="L147" s="78"/>
      <c r="M147" s="78"/>
      <c r="N147" s="78"/>
      <c r="O147" s="78"/>
      <c r="P147" s="78"/>
      <c r="Q147" s="78"/>
    </row>
    <row r="148" spans="1:17" ht="24.95" customHeight="1" x14ac:dyDescent="0.2">
      <c r="A148" s="8">
        <v>142</v>
      </c>
      <c r="B148" s="131"/>
      <c r="C148" s="122"/>
      <c r="D148" s="391"/>
      <c r="E148" s="391"/>
      <c r="F148" s="293"/>
      <c r="G148" s="287"/>
      <c r="H148" s="113"/>
      <c r="I148" s="327"/>
      <c r="J148" s="328"/>
      <c r="K148" s="78"/>
      <c r="L148" s="78"/>
      <c r="M148" s="78"/>
      <c r="N148" s="78"/>
      <c r="O148" s="78"/>
      <c r="P148" s="78"/>
      <c r="Q148" s="78"/>
    </row>
    <row r="149" spans="1:17" ht="24.95" customHeight="1" x14ac:dyDescent="0.2">
      <c r="A149" s="8">
        <v>143</v>
      </c>
      <c r="B149" s="131"/>
      <c r="C149" s="122"/>
      <c r="D149" s="391"/>
      <c r="E149" s="391"/>
      <c r="F149" s="293"/>
      <c r="G149" s="287"/>
      <c r="H149" s="113"/>
      <c r="I149" s="327"/>
      <c r="J149" s="328"/>
      <c r="K149" s="78"/>
      <c r="L149" s="78"/>
      <c r="M149" s="78"/>
      <c r="N149" s="78"/>
      <c r="O149" s="78"/>
      <c r="P149" s="78"/>
      <c r="Q149" s="78"/>
    </row>
    <row r="150" spans="1:17" ht="24.95" customHeight="1" x14ac:dyDescent="0.2">
      <c r="A150" s="8">
        <v>144</v>
      </c>
      <c r="B150" s="131"/>
      <c r="C150" s="122"/>
      <c r="D150" s="391"/>
      <c r="E150" s="391"/>
      <c r="F150" s="293"/>
      <c r="G150" s="287"/>
      <c r="H150" s="113"/>
      <c r="I150" s="327"/>
      <c r="J150" s="328"/>
      <c r="K150" s="78"/>
      <c r="L150" s="78"/>
      <c r="M150" s="78"/>
      <c r="N150" s="78"/>
      <c r="O150" s="78"/>
      <c r="P150" s="78"/>
      <c r="Q150" s="78"/>
    </row>
    <row r="151" spans="1:17" ht="24.95" customHeight="1" x14ac:dyDescent="0.2">
      <c r="A151" s="8">
        <v>145</v>
      </c>
      <c r="B151" s="131"/>
      <c r="C151" s="122"/>
      <c r="D151" s="391"/>
      <c r="E151" s="391"/>
      <c r="F151" s="293"/>
      <c r="G151" s="287"/>
      <c r="H151" s="113"/>
      <c r="I151" s="327"/>
      <c r="J151" s="328"/>
      <c r="K151" s="78"/>
      <c r="L151" s="78"/>
      <c r="M151" s="78"/>
      <c r="N151" s="78"/>
      <c r="O151" s="78"/>
      <c r="P151" s="78"/>
      <c r="Q151" s="78"/>
    </row>
    <row r="152" spans="1:17" ht="24.95" customHeight="1" x14ac:dyDescent="0.2">
      <c r="A152" s="8">
        <v>146</v>
      </c>
      <c r="B152" s="131"/>
      <c r="C152" s="122"/>
      <c r="D152" s="391"/>
      <c r="E152" s="391"/>
      <c r="F152" s="293"/>
      <c r="G152" s="287"/>
      <c r="H152" s="113"/>
      <c r="I152" s="327"/>
      <c r="J152" s="328"/>
      <c r="K152" s="78"/>
      <c r="L152" s="78"/>
      <c r="M152" s="78"/>
      <c r="N152" s="78"/>
      <c r="O152" s="78"/>
      <c r="P152" s="78"/>
      <c r="Q152" s="78"/>
    </row>
    <row r="153" spans="1:17" ht="24.95" customHeight="1" x14ac:dyDescent="0.2">
      <c r="A153" s="8">
        <v>147</v>
      </c>
      <c r="B153" s="131"/>
      <c r="C153" s="122"/>
      <c r="D153" s="391"/>
      <c r="E153" s="391"/>
      <c r="F153" s="293"/>
      <c r="G153" s="287"/>
      <c r="H153" s="113"/>
      <c r="I153" s="327"/>
      <c r="J153" s="328"/>
      <c r="K153" s="78"/>
      <c r="L153" s="78"/>
      <c r="M153" s="78"/>
      <c r="N153" s="78"/>
      <c r="O153" s="78"/>
      <c r="P153" s="78"/>
      <c r="Q153" s="78"/>
    </row>
    <row r="154" spans="1:17" ht="24.95" customHeight="1" x14ac:dyDescent="0.2">
      <c r="A154" s="8">
        <v>148</v>
      </c>
      <c r="B154" s="131"/>
      <c r="C154" s="122"/>
      <c r="D154" s="391"/>
      <c r="E154" s="391"/>
      <c r="F154" s="293"/>
      <c r="G154" s="287"/>
      <c r="H154" s="113"/>
      <c r="I154" s="327"/>
      <c r="J154" s="328"/>
      <c r="K154" s="78"/>
      <c r="L154" s="78"/>
      <c r="M154" s="78"/>
      <c r="N154" s="78"/>
      <c r="O154" s="78"/>
      <c r="P154" s="78"/>
      <c r="Q154" s="78"/>
    </row>
    <row r="155" spans="1:17" ht="24.95" customHeight="1" x14ac:dyDescent="0.2">
      <c r="A155" s="8">
        <v>149</v>
      </c>
      <c r="B155" s="131"/>
      <c r="C155" s="122"/>
      <c r="D155" s="391"/>
      <c r="E155" s="391"/>
      <c r="F155" s="293"/>
      <c r="G155" s="287"/>
      <c r="H155" s="113"/>
      <c r="I155" s="327"/>
      <c r="J155" s="328"/>
      <c r="K155" s="78"/>
      <c r="L155" s="78"/>
      <c r="M155" s="78"/>
      <c r="N155" s="78"/>
      <c r="O155" s="78"/>
      <c r="P155" s="78"/>
      <c r="Q155" s="78"/>
    </row>
    <row r="156" spans="1:17" ht="24.95" customHeight="1" x14ac:dyDescent="0.2">
      <c r="A156" s="8">
        <v>150</v>
      </c>
      <c r="B156" s="131"/>
      <c r="C156" s="122"/>
      <c r="D156" s="391"/>
      <c r="E156" s="391"/>
      <c r="F156" s="293"/>
      <c r="G156" s="287"/>
      <c r="H156" s="113"/>
      <c r="I156" s="327"/>
      <c r="J156" s="328"/>
      <c r="K156" s="78"/>
      <c r="L156" s="78"/>
      <c r="M156" s="78"/>
      <c r="N156" s="78"/>
      <c r="O156" s="78"/>
      <c r="P156" s="78"/>
      <c r="Q156" s="78"/>
    </row>
    <row r="157" spans="1:17" ht="24.95" customHeight="1" x14ac:dyDescent="0.2">
      <c r="A157" s="8">
        <v>151</v>
      </c>
      <c r="B157" s="131"/>
      <c r="C157" s="122"/>
      <c r="D157" s="391"/>
      <c r="E157" s="391"/>
      <c r="F157" s="293"/>
      <c r="G157" s="287"/>
      <c r="H157" s="113"/>
      <c r="I157" s="327"/>
      <c r="J157" s="328"/>
      <c r="K157" s="78"/>
      <c r="L157" s="78"/>
      <c r="M157" s="78"/>
      <c r="N157" s="78"/>
      <c r="O157" s="78"/>
      <c r="P157" s="78"/>
      <c r="Q157" s="78"/>
    </row>
    <row r="158" spans="1:17" ht="24.95" customHeight="1" x14ac:dyDescent="0.2">
      <c r="A158" s="8">
        <v>152</v>
      </c>
      <c r="B158" s="131"/>
      <c r="C158" s="122"/>
      <c r="D158" s="391"/>
      <c r="E158" s="391"/>
      <c r="F158" s="293"/>
      <c r="G158" s="287"/>
      <c r="H158" s="113"/>
      <c r="I158" s="327"/>
      <c r="J158" s="328"/>
      <c r="K158" s="78"/>
      <c r="L158" s="78"/>
      <c r="M158" s="78"/>
      <c r="N158" s="78"/>
      <c r="O158" s="78"/>
      <c r="P158" s="78"/>
      <c r="Q158" s="78"/>
    </row>
    <row r="159" spans="1:17" ht="24.95" customHeight="1" x14ac:dyDescent="0.2">
      <c r="A159" s="8">
        <v>153</v>
      </c>
      <c r="B159" s="131"/>
      <c r="C159" s="122"/>
      <c r="D159" s="391"/>
      <c r="E159" s="391"/>
      <c r="F159" s="293"/>
      <c r="G159" s="287"/>
      <c r="H159" s="113"/>
      <c r="I159" s="327"/>
      <c r="J159" s="328"/>
      <c r="K159" s="78"/>
      <c r="L159" s="78"/>
      <c r="M159" s="78"/>
      <c r="N159" s="78"/>
      <c r="O159" s="78"/>
      <c r="P159" s="78"/>
      <c r="Q159" s="78"/>
    </row>
    <row r="160" spans="1:17" ht="24.95" customHeight="1" x14ac:dyDescent="0.2">
      <c r="A160" s="8">
        <v>154</v>
      </c>
      <c r="B160" s="131"/>
      <c r="C160" s="122"/>
      <c r="D160" s="391"/>
      <c r="E160" s="391"/>
      <c r="F160" s="293"/>
      <c r="G160" s="287"/>
      <c r="H160" s="113"/>
      <c r="I160" s="327"/>
      <c r="J160" s="328"/>
      <c r="K160" s="78"/>
      <c r="L160" s="78"/>
      <c r="M160" s="78"/>
      <c r="N160" s="78"/>
      <c r="O160" s="78"/>
      <c r="P160" s="78"/>
      <c r="Q160" s="78"/>
    </row>
    <row r="161" spans="1:17" ht="24.95" customHeight="1" x14ac:dyDescent="0.2">
      <c r="A161" s="8">
        <v>155</v>
      </c>
      <c r="B161" s="131"/>
      <c r="C161" s="122"/>
      <c r="D161" s="391"/>
      <c r="E161" s="391"/>
      <c r="F161" s="293"/>
      <c r="G161" s="287"/>
      <c r="H161" s="113"/>
      <c r="I161" s="327"/>
      <c r="J161" s="328"/>
      <c r="K161" s="78"/>
      <c r="L161" s="78"/>
      <c r="M161" s="78"/>
      <c r="N161" s="78"/>
      <c r="O161" s="78"/>
      <c r="P161" s="78"/>
      <c r="Q161" s="78"/>
    </row>
    <row r="162" spans="1:17" ht="24.95" customHeight="1" x14ac:dyDescent="0.2">
      <c r="A162" s="8">
        <v>156</v>
      </c>
      <c r="B162" s="131"/>
      <c r="C162" s="122"/>
      <c r="D162" s="391"/>
      <c r="E162" s="391"/>
      <c r="F162" s="293"/>
      <c r="G162" s="287"/>
      <c r="H162" s="113"/>
      <c r="I162" s="327"/>
      <c r="J162" s="328"/>
      <c r="K162" s="78"/>
      <c r="L162" s="78"/>
      <c r="M162" s="78"/>
      <c r="N162" s="78"/>
      <c r="O162" s="78"/>
      <c r="P162" s="78"/>
      <c r="Q162" s="78"/>
    </row>
    <row r="163" spans="1:17" ht="24.95" customHeight="1" x14ac:dyDescent="0.2">
      <c r="A163" s="8">
        <v>157</v>
      </c>
      <c r="B163" s="131"/>
      <c r="C163" s="122"/>
      <c r="D163" s="391"/>
      <c r="E163" s="391"/>
      <c r="F163" s="293"/>
      <c r="G163" s="287"/>
      <c r="H163" s="113"/>
      <c r="I163" s="327"/>
      <c r="J163" s="328"/>
      <c r="K163" s="78"/>
      <c r="L163" s="78"/>
      <c r="M163" s="78"/>
      <c r="N163" s="78"/>
      <c r="O163" s="78"/>
      <c r="P163" s="78"/>
      <c r="Q163" s="78"/>
    </row>
    <row r="164" spans="1:17" ht="24.95" customHeight="1" x14ac:dyDescent="0.2">
      <c r="A164" s="8">
        <v>158</v>
      </c>
      <c r="B164" s="131"/>
      <c r="C164" s="122"/>
      <c r="D164" s="391"/>
      <c r="E164" s="391"/>
      <c r="F164" s="293"/>
      <c r="G164" s="287"/>
      <c r="H164" s="113"/>
      <c r="I164" s="327"/>
      <c r="J164" s="328"/>
      <c r="K164" s="78"/>
      <c r="L164" s="78"/>
      <c r="M164" s="78"/>
      <c r="N164" s="78"/>
      <c r="O164" s="78"/>
      <c r="P164" s="78"/>
      <c r="Q164" s="78"/>
    </row>
    <row r="165" spans="1:17" ht="24.95" customHeight="1" x14ac:dyDescent="0.2">
      <c r="A165" s="8">
        <v>159</v>
      </c>
      <c r="B165" s="131"/>
      <c r="C165" s="122"/>
      <c r="D165" s="391"/>
      <c r="E165" s="391"/>
      <c r="F165" s="293"/>
      <c r="G165" s="287"/>
      <c r="H165" s="113"/>
      <c r="I165" s="327"/>
      <c r="J165" s="328"/>
      <c r="K165" s="78"/>
      <c r="L165" s="78"/>
      <c r="M165" s="78"/>
      <c r="N165" s="78"/>
      <c r="O165" s="78"/>
      <c r="P165" s="78"/>
      <c r="Q165" s="78"/>
    </row>
    <row r="166" spans="1:17" ht="24.95" customHeight="1" x14ac:dyDescent="0.2">
      <c r="A166" s="8">
        <v>160</v>
      </c>
      <c r="B166" s="131"/>
      <c r="C166" s="122"/>
      <c r="D166" s="391"/>
      <c r="E166" s="391"/>
      <c r="F166" s="293"/>
      <c r="G166" s="287"/>
      <c r="H166" s="113"/>
      <c r="I166" s="327"/>
      <c r="J166" s="328"/>
      <c r="K166" s="78"/>
      <c r="L166" s="78"/>
      <c r="M166" s="78"/>
      <c r="N166" s="78"/>
      <c r="O166" s="78"/>
      <c r="P166" s="78"/>
      <c r="Q166" s="78"/>
    </row>
    <row r="167" spans="1:17" ht="24.95" customHeight="1" x14ac:dyDescent="0.2">
      <c r="A167" s="8">
        <v>161</v>
      </c>
      <c r="B167" s="131"/>
      <c r="C167" s="122"/>
      <c r="D167" s="391"/>
      <c r="E167" s="391"/>
      <c r="F167" s="293"/>
      <c r="G167" s="287"/>
      <c r="H167" s="113"/>
      <c r="I167" s="327"/>
      <c r="J167" s="328"/>
      <c r="K167" s="78"/>
      <c r="L167" s="78"/>
      <c r="M167" s="78"/>
      <c r="N167" s="78"/>
      <c r="O167" s="78"/>
      <c r="P167" s="78"/>
      <c r="Q167" s="78"/>
    </row>
    <row r="168" spans="1:17" ht="24.95" customHeight="1" x14ac:dyDescent="0.2">
      <c r="A168" s="8">
        <v>162</v>
      </c>
      <c r="B168" s="131"/>
      <c r="C168" s="122"/>
      <c r="D168" s="391"/>
      <c r="E168" s="391"/>
      <c r="F168" s="293"/>
      <c r="G168" s="287"/>
      <c r="H168" s="113"/>
      <c r="I168" s="327"/>
      <c r="J168" s="328"/>
      <c r="K168" s="78"/>
      <c r="L168" s="78"/>
      <c r="M168" s="78"/>
      <c r="N168" s="78"/>
      <c r="O168" s="78"/>
      <c r="P168" s="78"/>
      <c r="Q168" s="78"/>
    </row>
    <row r="169" spans="1:17" ht="24.95" customHeight="1" x14ac:dyDescent="0.2">
      <c r="A169" s="8">
        <v>163</v>
      </c>
      <c r="B169" s="131"/>
      <c r="C169" s="122"/>
      <c r="D169" s="391"/>
      <c r="E169" s="391"/>
      <c r="F169" s="293"/>
      <c r="G169" s="287"/>
      <c r="H169" s="113"/>
      <c r="I169" s="327"/>
      <c r="J169" s="328"/>
      <c r="K169" s="78"/>
      <c r="L169" s="78"/>
      <c r="M169" s="78"/>
      <c r="N169" s="78"/>
      <c r="O169" s="78"/>
      <c r="P169" s="78"/>
      <c r="Q169" s="78"/>
    </row>
    <row r="170" spans="1:17" ht="24.95" customHeight="1" x14ac:dyDescent="0.2">
      <c r="A170" s="8">
        <v>164</v>
      </c>
      <c r="B170" s="131"/>
      <c r="C170" s="122"/>
      <c r="D170" s="391"/>
      <c r="E170" s="391"/>
      <c r="F170" s="293"/>
      <c r="G170" s="287"/>
      <c r="H170" s="113"/>
      <c r="I170" s="327"/>
      <c r="J170" s="328"/>
      <c r="K170" s="78"/>
      <c r="L170" s="78"/>
      <c r="M170" s="78"/>
      <c r="N170" s="78"/>
      <c r="O170" s="78"/>
      <c r="P170" s="78"/>
      <c r="Q170" s="78"/>
    </row>
    <row r="171" spans="1:17" ht="24.95" customHeight="1" x14ac:dyDescent="0.2">
      <c r="A171" s="8">
        <v>165</v>
      </c>
      <c r="B171" s="131"/>
      <c r="C171" s="122"/>
      <c r="D171" s="391"/>
      <c r="E171" s="391"/>
      <c r="F171" s="293"/>
      <c r="G171" s="287"/>
      <c r="H171" s="113"/>
      <c r="I171" s="327"/>
      <c r="J171" s="328"/>
      <c r="K171" s="78"/>
      <c r="L171" s="78"/>
      <c r="M171" s="78"/>
      <c r="N171" s="78"/>
      <c r="O171" s="78"/>
      <c r="P171" s="78"/>
      <c r="Q171" s="78"/>
    </row>
    <row r="172" spans="1:17" ht="24.95" customHeight="1" x14ac:dyDescent="0.2">
      <c r="A172" s="8">
        <v>166</v>
      </c>
      <c r="B172" s="131"/>
      <c r="C172" s="122"/>
      <c r="D172" s="391"/>
      <c r="E172" s="391"/>
      <c r="F172" s="293"/>
      <c r="G172" s="287"/>
      <c r="H172" s="113"/>
      <c r="I172" s="327"/>
      <c r="J172" s="328"/>
      <c r="K172" s="78"/>
      <c r="L172" s="78"/>
      <c r="M172" s="78"/>
      <c r="N172" s="78"/>
      <c r="O172" s="78"/>
      <c r="P172" s="78"/>
      <c r="Q172" s="78"/>
    </row>
    <row r="173" spans="1:17" ht="24.95" customHeight="1" x14ac:dyDescent="0.2">
      <c r="A173" s="8">
        <v>167</v>
      </c>
      <c r="B173" s="131"/>
      <c r="C173" s="122"/>
      <c r="D173" s="391"/>
      <c r="E173" s="391"/>
      <c r="F173" s="293"/>
      <c r="G173" s="287"/>
      <c r="H173" s="113"/>
      <c r="I173" s="327"/>
      <c r="J173" s="328"/>
      <c r="K173" s="78"/>
      <c r="L173" s="78"/>
      <c r="M173" s="78"/>
      <c r="N173" s="78"/>
      <c r="O173" s="78"/>
      <c r="P173" s="78"/>
      <c r="Q173" s="78"/>
    </row>
    <row r="174" spans="1:17" ht="24.95" customHeight="1" x14ac:dyDescent="0.2">
      <c r="A174" s="8">
        <v>168</v>
      </c>
      <c r="B174" s="131"/>
      <c r="C174" s="122"/>
      <c r="D174" s="391"/>
      <c r="E174" s="391"/>
      <c r="F174" s="293"/>
      <c r="G174" s="287"/>
      <c r="H174" s="113"/>
      <c r="I174" s="327"/>
      <c r="J174" s="328"/>
      <c r="K174" s="78"/>
      <c r="L174" s="78"/>
      <c r="M174" s="78"/>
      <c r="N174" s="78"/>
      <c r="O174" s="78"/>
      <c r="P174" s="78"/>
      <c r="Q174" s="78"/>
    </row>
    <row r="175" spans="1:17" ht="24.95" customHeight="1" x14ac:dyDescent="0.2">
      <c r="A175" s="8">
        <v>169</v>
      </c>
      <c r="B175" s="131"/>
      <c r="C175" s="122"/>
      <c r="D175" s="391"/>
      <c r="E175" s="391"/>
      <c r="F175" s="293"/>
      <c r="G175" s="287"/>
      <c r="H175" s="113"/>
      <c r="I175" s="327"/>
      <c r="J175" s="328"/>
      <c r="K175" s="78"/>
      <c r="L175" s="78"/>
      <c r="M175" s="78"/>
      <c r="N175" s="78"/>
      <c r="O175" s="78"/>
      <c r="P175" s="78"/>
      <c r="Q175" s="78"/>
    </row>
    <row r="176" spans="1:17" ht="24.95" customHeight="1" x14ac:dyDescent="0.2">
      <c r="A176" s="8">
        <v>170</v>
      </c>
      <c r="B176" s="131"/>
      <c r="C176" s="122"/>
      <c r="D176" s="391"/>
      <c r="E176" s="391"/>
      <c r="F176" s="293"/>
      <c r="G176" s="287"/>
      <c r="H176" s="113"/>
      <c r="I176" s="327"/>
      <c r="J176" s="328"/>
      <c r="K176" s="78"/>
      <c r="L176" s="78"/>
      <c r="M176" s="78"/>
      <c r="N176" s="78"/>
      <c r="O176" s="78"/>
      <c r="P176" s="78"/>
      <c r="Q176" s="78"/>
    </row>
    <row r="177" spans="1:17" ht="24.95" customHeight="1" x14ac:dyDescent="0.2">
      <c r="A177" s="8">
        <v>171</v>
      </c>
      <c r="B177" s="131"/>
      <c r="C177" s="122"/>
      <c r="D177" s="391"/>
      <c r="E177" s="391"/>
      <c r="F177" s="293"/>
      <c r="G177" s="287"/>
      <c r="H177" s="113"/>
      <c r="I177" s="327"/>
      <c r="J177" s="328"/>
      <c r="K177" s="78"/>
      <c r="L177" s="78"/>
      <c r="M177" s="78"/>
      <c r="N177" s="78"/>
      <c r="O177" s="78"/>
      <c r="P177" s="78"/>
      <c r="Q177" s="78"/>
    </row>
    <row r="178" spans="1:17" ht="24.95" customHeight="1" x14ac:dyDescent="0.2">
      <c r="A178" s="8">
        <v>172</v>
      </c>
      <c r="B178" s="131"/>
      <c r="C178" s="122"/>
      <c r="D178" s="391"/>
      <c r="E178" s="391"/>
      <c r="F178" s="293"/>
      <c r="G178" s="287"/>
      <c r="H178" s="113"/>
      <c r="I178" s="327"/>
      <c r="J178" s="328"/>
      <c r="K178" s="78"/>
      <c r="L178" s="78"/>
      <c r="M178" s="78"/>
      <c r="N178" s="78"/>
      <c r="O178" s="78"/>
      <c r="P178" s="78"/>
      <c r="Q178" s="78"/>
    </row>
    <row r="179" spans="1:17" ht="24.95" customHeight="1" x14ac:dyDescent="0.2">
      <c r="A179" s="8">
        <v>173</v>
      </c>
      <c r="B179" s="131"/>
      <c r="C179" s="122"/>
      <c r="D179" s="391"/>
      <c r="E179" s="391"/>
      <c r="F179" s="293"/>
      <c r="G179" s="287"/>
      <c r="H179" s="113"/>
      <c r="I179" s="327"/>
      <c r="J179" s="328"/>
      <c r="K179" s="78"/>
      <c r="L179" s="78"/>
      <c r="M179" s="78"/>
      <c r="N179" s="78"/>
      <c r="O179" s="78"/>
      <c r="P179" s="78"/>
      <c r="Q179" s="78"/>
    </row>
    <row r="180" spans="1:17" ht="24.95" customHeight="1" x14ac:dyDescent="0.2">
      <c r="A180" s="8">
        <v>174</v>
      </c>
      <c r="B180" s="131"/>
      <c r="C180" s="122"/>
      <c r="D180" s="391"/>
      <c r="E180" s="391"/>
      <c r="F180" s="293"/>
      <c r="G180" s="287"/>
      <c r="H180" s="113"/>
      <c r="I180" s="327"/>
      <c r="J180" s="328"/>
      <c r="K180" s="78"/>
      <c r="L180" s="78"/>
      <c r="M180" s="78"/>
      <c r="N180" s="78"/>
      <c r="O180" s="78"/>
      <c r="P180" s="78"/>
      <c r="Q180" s="78"/>
    </row>
    <row r="181" spans="1:17" ht="24.95" customHeight="1" x14ac:dyDescent="0.2">
      <c r="A181" s="8">
        <v>175</v>
      </c>
      <c r="B181" s="131"/>
      <c r="C181" s="122"/>
      <c r="D181" s="391"/>
      <c r="E181" s="391"/>
      <c r="F181" s="293"/>
      <c r="G181" s="287"/>
      <c r="H181" s="113"/>
      <c r="I181" s="327"/>
      <c r="J181" s="328"/>
      <c r="K181" s="78"/>
      <c r="L181" s="78"/>
      <c r="M181" s="78"/>
      <c r="N181" s="78"/>
      <c r="O181" s="78"/>
      <c r="P181" s="78"/>
      <c r="Q181" s="78"/>
    </row>
    <row r="182" spans="1:17" ht="24.95" customHeight="1" x14ac:dyDescent="0.2">
      <c r="A182" s="8">
        <v>176</v>
      </c>
      <c r="B182" s="131"/>
      <c r="C182" s="122"/>
      <c r="D182" s="391"/>
      <c r="E182" s="391"/>
      <c r="F182" s="293"/>
      <c r="G182" s="287"/>
      <c r="H182" s="113"/>
      <c r="I182" s="327"/>
      <c r="J182" s="328"/>
      <c r="K182" s="78"/>
      <c r="L182" s="78"/>
      <c r="M182" s="78"/>
      <c r="N182" s="78"/>
      <c r="O182" s="78"/>
      <c r="P182" s="78"/>
      <c r="Q182" s="78"/>
    </row>
    <row r="183" spans="1:17" ht="24.95" customHeight="1" x14ac:dyDescent="0.2">
      <c r="A183" s="8">
        <v>177</v>
      </c>
      <c r="B183" s="131"/>
      <c r="C183" s="122"/>
      <c r="D183" s="391"/>
      <c r="E183" s="391"/>
      <c r="F183" s="293"/>
      <c r="G183" s="287"/>
      <c r="H183" s="113"/>
      <c r="I183" s="327"/>
      <c r="J183" s="328"/>
      <c r="K183" s="78"/>
      <c r="L183" s="78"/>
      <c r="M183" s="78"/>
      <c r="N183" s="78"/>
      <c r="O183" s="78"/>
      <c r="P183" s="78"/>
      <c r="Q183" s="78"/>
    </row>
    <row r="184" spans="1:17" ht="24.95" customHeight="1" x14ac:dyDescent="0.2">
      <c r="A184" s="8">
        <v>178</v>
      </c>
      <c r="B184" s="131"/>
      <c r="C184" s="122"/>
      <c r="D184" s="391"/>
      <c r="E184" s="391"/>
      <c r="F184" s="293"/>
      <c r="G184" s="287"/>
      <c r="H184" s="113"/>
      <c r="I184" s="327"/>
      <c r="J184" s="328"/>
      <c r="K184" s="78"/>
      <c r="L184" s="78"/>
      <c r="M184" s="78"/>
      <c r="N184" s="78"/>
      <c r="O184" s="78"/>
      <c r="P184" s="78"/>
      <c r="Q184" s="78"/>
    </row>
    <row r="185" spans="1:17" ht="24.95" customHeight="1" x14ac:dyDescent="0.2">
      <c r="A185" s="8">
        <v>179</v>
      </c>
      <c r="B185" s="131"/>
      <c r="C185" s="122"/>
      <c r="D185" s="391"/>
      <c r="E185" s="391"/>
      <c r="F185" s="293"/>
      <c r="G185" s="287"/>
      <c r="H185" s="113"/>
      <c r="I185" s="327"/>
      <c r="J185" s="328"/>
      <c r="K185" s="78"/>
      <c r="L185" s="78"/>
      <c r="M185" s="78"/>
      <c r="N185" s="78"/>
      <c r="O185" s="78"/>
      <c r="P185" s="78"/>
      <c r="Q185" s="78"/>
    </row>
    <row r="186" spans="1:17" ht="24.95" customHeight="1" x14ac:dyDescent="0.2">
      <c r="A186" s="8">
        <v>180</v>
      </c>
      <c r="B186" s="131"/>
      <c r="C186" s="122"/>
      <c r="D186" s="391"/>
      <c r="E186" s="391"/>
      <c r="F186" s="293"/>
      <c r="G186" s="287"/>
      <c r="H186" s="113"/>
      <c r="I186" s="327"/>
      <c r="J186" s="328"/>
      <c r="K186" s="78"/>
      <c r="L186" s="78"/>
      <c r="M186" s="78"/>
      <c r="N186" s="78"/>
      <c r="O186" s="78"/>
      <c r="P186" s="78"/>
      <c r="Q186" s="78"/>
    </row>
    <row r="187" spans="1:17" ht="24.95" customHeight="1" x14ac:dyDescent="0.2">
      <c r="A187" s="8">
        <v>181</v>
      </c>
      <c r="B187" s="131"/>
      <c r="C187" s="122"/>
      <c r="D187" s="391"/>
      <c r="E187" s="391"/>
      <c r="F187" s="293"/>
      <c r="G187" s="287"/>
      <c r="H187" s="113"/>
      <c r="I187" s="327"/>
      <c r="J187" s="328"/>
      <c r="K187" s="78"/>
      <c r="L187" s="78"/>
      <c r="M187" s="78"/>
      <c r="N187" s="78"/>
      <c r="O187" s="78"/>
      <c r="P187" s="78"/>
      <c r="Q187" s="78"/>
    </row>
    <row r="188" spans="1:17" ht="24.95" customHeight="1" x14ac:dyDescent="0.2">
      <c r="A188" s="8">
        <v>182</v>
      </c>
      <c r="B188" s="131"/>
      <c r="C188" s="122"/>
      <c r="D188" s="391"/>
      <c r="E188" s="391"/>
      <c r="F188" s="293"/>
      <c r="G188" s="287"/>
      <c r="H188" s="113"/>
      <c r="I188" s="327"/>
      <c r="J188" s="328"/>
      <c r="K188" s="78"/>
      <c r="L188" s="78"/>
      <c r="M188" s="78"/>
      <c r="N188" s="78"/>
      <c r="O188" s="78"/>
      <c r="P188" s="78"/>
      <c r="Q188" s="78"/>
    </row>
    <row r="189" spans="1:17" ht="24.95" customHeight="1" x14ac:dyDescent="0.2">
      <c r="A189" s="8">
        <v>183</v>
      </c>
      <c r="B189" s="131"/>
      <c r="C189" s="122"/>
      <c r="D189" s="391"/>
      <c r="E189" s="391"/>
      <c r="F189" s="293"/>
      <c r="G189" s="287"/>
      <c r="H189" s="113"/>
      <c r="I189" s="327"/>
      <c r="J189" s="328"/>
      <c r="K189" s="78"/>
      <c r="L189" s="78"/>
      <c r="M189" s="78"/>
      <c r="N189" s="78"/>
      <c r="O189" s="78"/>
      <c r="P189" s="78"/>
      <c r="Q189" s="78"/>
    </row>
    <row r="190" spans="1:17" ht="24.95" customHeight="1" x14ac:dyDescent="0.2">
      <c r="A190" s="8">
        <v>184</v>
      </c>
      <c r="B190" s="131"/>
      <c r="C190" s="122"/>
      <c r="D190" s="391"/>
      <c r="E190" s="391"/>
      <c r="F190" s="293"/>
      <c r="G190" s="287"/>
      <c r="H190" s="113"/>
      <c r="I190" s="327"/>
      <c r="J190" s="328"/>
      <c r="K190" s="78"/>
      <c r="L190" s="78"/>
      <c r="M190" s="78"/>
      <c r="N190" s="78"/>
      <c r="O190" s="78"/>
      <c r="P190" s="78"/>
      <c r="Q190" s="78"/>
    </row>
    <row r="191" spans="1:17" ht="24.95" customHeight="1" x14ac:dyDescent="0.2">
      <c r="A191" s="8">
        <v>185</v>
      </c>
      <c r="B191" s="131"/>
      <c r="C191" s="122"/>
      <c r="D191" s="391"/>
      <c r="E191" s="391"/>
      <c r="F191" s="293"/>
      <c r="G191" s="287"/>
      <c r="H191" s="113"/>
      <c r="I191" s="327"/>
      <c r="J191" s="328"/>
      <c r="K191" s="78"/>
      <c r="L191" s="78"/>
      <c r="M191" s="78"/>
      <c r="N191" s="78"/>
      <c r="O191" s="78"/>
      <c r="P191" s="78"/>
      <c r="Q191" s="78"/>
    </row>
    <row r="192" spans="1:17" ht="24.95" customHeight="1" x14ac:dyDescent="0.2">
      <c r="A192" s="8">
        <v>186</v>
      </c>
      <c r="B192" s="131"/>
      <c r="C192" s="122"/>
      <c r="D192" s="391"/>
      <c r="E192" s="391"/>
      <c r="F192" s="293"/>
      <c r="G192" s="287"/>
      <c r="H192" s="113"/>
      <c r="I192" s="327"/>
      <c r="J192" s="328"/>
      <c r="K192" s="78"/>
      <c r="L192" s="78"/>
      <c r="M192" s="78"/>
      <c r="N192" s="78"/>
      <c r="O192" s="78"/>
      <c r="P192" s="78"/>
      <c r="Q192" s="78"/>
    </row>
    <row r="193" spans="1:17" ht="24.95" customHeight="1" x14ac:dyDescent="0.2">
      <c r="A193" s="8">
        <v>187</v>
      </c>
      <c r="B193" s="131"/>
      <c r="C193" s="122"/>
      <c r="D193" s="391"/>
      <c r="E193" s="391"/>
      <c r="F193" s="293"/>
      <c r="G193" s="287"/>
      <c r="H193" s="113"/>
      <c r="I193" s="327"/>
      <c r="J193" s="328"/>
      <c r="K193" s="78"/>
      <c r="L193" s="78"/>
      <c r="M193" s="78"/>
      <c r="N193" s="78"/>
      <c r="O193" s="78"/>
      <c r="P193" s="78"/>
      <c r="Q193" s="78"/>
    </row>
    <row r="194" spans="1:17" ht="24.95" customHeight="1" x14ac:dyDescent="0.2">
      <c r="A194" s="8">
        <v>188</v>
      </c>
      <c r="B194" s="131"/>
      <c r="C194" s="122"/>
      <c r="D194" s="391"/>
      <c r="E194" s="391"/>
      <c r="F194" s="293"/>
      <c r="G194" s="287"/>
      <c r="H194" s="113"/>
      <c r="I194" s="327"/>
      <c r="J194" s="328"/>
      <c r="K194" s="78"/>
      <c r="L194" s="78"/>
      <c r="M194" s="78"/>
      <c r="N194" s="78"/>
      <c r="O194" s="78"/>
      <c r="P194" s="78"/>
      <c r="Q194" s="78"/>
    </row>
    <row r="195" spans="1:17" ht="24.95" customHeight="1" x14ac:dyDescent="0.2">
      <c r="A195" s="8">
        <v>189</v>
      </c>
      <c r="B195" s="131"/>
      <c r="C195" s="122"/>
      <c r="D195" s="391"/>
      <c r="E195" s="391"/>
      <c r="F195" s="293"/>
      <c r="G195" s="287"/>
      <c r="H195" s="113"/>
      <c r="I195" s="327"/>
      <c r="J195" s="328"/>
      <c r="K195" s="78"/>
      <c r="L195" s="78"/>
      <c r="M195" s="78"/>
      <c r="N195" s="78"/>
      <c r="O195" s="78"/>
      <c r="P195" s="78"/>
      <c r="Q195" s="78"/>
    </row>
    <row r="196" spans="1:17" ht="24.95" customHeight="1" x14ac:dyDescent="0.2">
      <c r="A196" s="8">
        <v>190</v>
      </c>
      <c r="B196" s="131"/>
      <c r="C196" s="122"/>
      <c r="D196" s="391"/>
      <c r="E196" s="391"/>
      <c r="F196" s="293"/>
      <c r="G196" s="287"/>
      <c r="H196" s="113"/>
      <c r="I196" s="327"/>
      <c r="J196" s="328"/>
      <c r="K196" s="78"/>
      <c r="L196" s="78"/>
      <c r="M196" s="78"/>
      <c r="N196" s="78"/>
      <c r="O196" s="78"/>
      <c r="P196" s="78"/>
      <c r="Q196" s="78"/>
    </row>
    <row r="197" spans="1:17" ht="24.95" customHeight="1" x14ac:dyDescent="0.2">
      <c r="A197" s="8">
        <v>191</v>
      </c>
      <c r="B197" s="131"/>
      <c r="C197" s="122"/>
      <c r="D197" s="391"/>
      <c r="E197" s="391"/>
      <c r="F197" s="293"/>
      <c r="G197" s="287"/>
      <c r="H197" s="113"/>
      <c r="I197" s="327"/>
      <c r="J197" s="328"/>
      <c r="K197" s="78"/>
      <c r="L197" s="78"/>
      <c r="M197" s="78"/>
      <c r="N197" s="78"/>
      <c r="O197" s="78"/>
      <c r="P197" s="78"/>
      <c r="Q197" s="78"/>
    </row>
    <row r="198" spans="1:17" ht="24.95" customHeight="1" x14ac:dyDescent="0.2">
      <c r="A198" s="8">
        <v>192</v>
      </c>
      <c r="B198" s="131"/>
      <c r="C198" s="122"/>
      <c r="D198" s="391"/>
      <c r="E198" s="391"/>
      <c r="F198" s="293"/>
      <c r="G198" s="287"/>
      <c r="H198" s="113"/>
      <c r="I198" s="327"/>
      <c r="J198" s="328"/>
      <c r="K198" s="78"/>
      <c r="L198" s="78"/>
      <c r="M198" s="78"/>
      <c r="N198" s="78"/>
      <c r="O198" s="78"/>
      <c r="P198" s="78"/>
      <c r="Q198" s="78"/>
    </row>
    <row r="199" spans="1:17" ht="24.95" customHeight="1" x14ac:dyDescent="0.2">
      <c r="A199" s="8">
        <v>193</v>
      </c>
      <c r="B199" s="131"/>
      <c r="C199" s="122"/>
      <c r="D199" s="391"/>
      <c r="E199" s="391"/>
      <c r="F199" s="293"/>
      <c r="G199" s="287"/>
      <c r="H199" s="113"/>
      <c r="I199" s="327"/>
      <c r="J199" s="328"/>
      <c r="K199" s="78"/>
      <c r="L199" s="78"/>
      <c r="M199" s="78"/>
      <c r="N199" s="78"/>
      <c r="O199" s="78"/>
      <c r="P199" s="78"/>
      <c r="Q199" s="78"/>
    </row>
    <row r="200" spans="1:17" ht="24.95" customHeight="1" x14ac:dyDescent="0.2">
      <c r="A200" s="8">
        <v>194</v>
      </c>
      <c r="B200" s="131"/>
      <c r="C200" s="122"/>
      <c r="D200" s="391"/>
      <c r="E200" s="391"/>
      <c r="F200" s="293"/>
      <c r="G200" s="287"/>
      <c r="H200" s="113"/>
      <c r="I200" s="327"/>
      <c r="J200" s="328"/>
      <c r="K200" s="78"/>
      <c r="L200" s="78"/>
      <c r="M200" s="78"/>
      <c r="N200" s="78"/>
      <c r="O200" s="78"/>
      <c r="P200" s="78"/>
      <c r="Q200" s="78"/>
    </row>
    <row r="201" spans="1:17" ht="24.95" customHeight="1" x14ac:dyDescent="0.2">
      <c r="A201" s="8">
        <v>195</v>
      </c>
      <c r="B201" s="131"/>
      <c r="C201" s="122"/>
      <c r="D201" s="391"/>
      <c r="E201" s="391"/>
      <c r="F201" s="293"/>
      <c r="G201" s="287"/>
      <c r="H201" s="113"/>
      <c r="I201" s="327"/>
      <c r="J201" s="328"/>
      <c r="K201" s="78"/>
      <c r="L201" s="78"/>
      <c r="M201" s="78"/>
      <c r="N201" s="78"/>
      <c r="O201" s="78"/>
      <c r="P201" s="78"/>
      <c r="Q201" s="78"/>
    </row>
    <row r="202" spans="1:17" ht="24.95" customHeight="1" x14ac:dyDescent="0.2">
      <c r="A202" s="8">
        <v>196</v>
      </c>
      <c r="B202" s="131"/>
      <c r="C202" s="122"/>
      <c r="D202" s="391"/>
      <c r="E202" s="391"/>
      <c r="F202" s="293"/>
      <c r="G202" s="287"/>
      <c r="H202" s="113"/>
      <c r="I202" s="327"/>
      <c r="J202" s="328"/>
      <c r="K202" s="78"/>
      <c r="L202" s="78"/>
      <c r="M202" s="78"/>
      <c r="N202" s="78"/>
      <c r="O202" s="78"/>
      <c r="P202" s="78"/>
      <c r="Q202" s="78"/>
    </row>
    <row r="203" spans="1:17" ht="24.95" customHeight="1" x14ac:dyDescent="0.2">
      <c r="A203" s="8">
        <v>197</v>
      </c>
      <c r="B203" s="131"/>
      <c r="C203" s="122"/>
      <c r="D203" s="391"/>
      <c r="E203" s="391"/>
      <c r="F203" s="293"/>
      <c r="G203" s="287"/>
      <c r="H203" s="113"/>
      <c r="I203" s="327"/>
      <c r="J203" s="328"/>
      <c r="K203" s="78"/>
      <c r="L203" s="78"/>
      <c r="M203" s="78"/>
      <c r="N203" s="78"/>
      <c r="O203" s="78"/>
      <c r="P203" s="78"/>
      <c r="Q203" s="78"/>
    </row>
    <row r="204" spans="1:17" ht="24.95" customHeight="1" x14ac:dyDescent="0.2">
      <c r="A204" s="8">
        <v>198</v>
      </c>
      <c r="B204" s="131"/>
      <c r="C204" s="122"/>
      <c r="D204" s="391"/>
      <c r="E204" s="391"/>
      <c r="F204" s="293"/>
      <c r="G204" s="287"/>
      <c r="H204" s="113"/>
      <c r="I204" s="327"/>
      <c r="J204" s="328"/>
      <c r="K204" s="78"/>
      <c r="L204" s="78"/>
      <c r="M204" s="78"/>
      <c r="N204" s="78"/>
      <c r="O204" s="78"/>
      <c r="P204" s="78"/>
      <c r="Q204" s="78"/>
    </row>
    <row r="205" spans="1:17" ht="24.95" customHeight="1" x14ac:dyDescent="0.2">
      <c r="A205" s="8">
        <v>199</v>
      </c>
      <c r="B205" s="131"/>
      <c r="C205" s="122"/>
      <c r="D205" s="391"/>
      <c r="E205" s="391"/>
      <c r="F205" s="293"/>
      <c r="G205" s="287"/>
      <c r="H205" s="113"/>
      <c r="I205" s="327"/>
      <c r="J205" s="328"/>
      <c r="K205" s="78"/>
      <c r="L205" s="78"/>
      <c r="M205" s="78"/>
      <c r="N205" s="78"/>
      <c r="O205" s="78"/>
      <c r="P205" s="78"/>
      <c r="Q205" s="78"/>
    </row>
    <row r="206" spans="1:17" ht="24.95" customHeight="1" thickBot="1" x14ac:dyDescent="0.25">
      <c r="A206" s="9">
        <v>200</v>
      </c>
      <c r="B206" s="132"/>
      <c r="C206" s="118"/>
      <c r="D206" s="401"/>
      <c r="E206" s="401"/>
      <c r="F206" s="293"/>
      <c r="G206" s="288"/>
      <c r="H206" s="114"/>
      <c r="I206" s="345"/>
      <c r="J206" s="346"/>
      <c r="K206" s="78"/>
      <c r="L206" s="78"/>
      <c r="M206" s="78"/>
      <c r="N206" s="78"/>
      <c r="O206" s="78"/>
      <c r="P206" s="78"/>
      <c r="Q206" s="78"/>
    </row>
  </sheetData>
  <sheetProtection sheet="1" objects="1" scenarios="1"/>
  <mergeCells count="412">
    <mergeCell ref="D206:E206"/>
    <mergeCell ref="I206:J206"/>
    <mergeCell ref="D204:E204"/>
    <mergeCell ref="I204:J204"/>
    <mergeCell ref="D205:E205"/>
    <mergeCell ref="I205:J205"/>
    <mergeCell ref="D202:E202"/>
    <mergeCell ref="I202:J202"/>
    <mergeCell ref="D203:E203"/>
    <mergeCell ref="I203:J203"/>
    <mergeCell ref="D200:E200"/>
    <mergeCell ref="I200:J200"/>
    <mergeCell ref="D201:E201"/>
    <mergeCell ref="I201:J201"/>
    <mergeCell ref="D198:E198"/>
    <mergeCell ref="I198:J198"/>
    <mergeCell ref="D199:E199"/>
    <mergeCell ref="I199:J199"/>
    <mergeCell ref="D196:E196"/>
    <mergeCell ref="I196:J196"/>
    <mergeCell ref="D197:E197"/>
    <mergeCell ref="I197:J197"/>
    <mergeCell ref="D194:E194"/>
    <mergeCell ref="I194:J194"/>
    <mergeCell ref="D195:E195"/>
    <mergeCell ref="I195:J195"/>
    <mergeCell ref="D192:E192"/>
    <mergeCell ref="I192:J192"/>
    <mergeCell ref="D193:E193"/>
    <mergeCell ref="I193:J193"/>
    <mergeCell ref="D190:E190"/>
    <mergeCell ref="I190:J190"/>
    <mergeCell ref="D191:E191"/>
    <mergeCell ref="I191:J191"/>
    <mergeCell ref="D188:E188"/>
    <mergeCell ref="I188:J188"/>
    <mergeCell ref="D189:E189"/>
    <mergeCell ref="I189:J189"/>
    <mergeCell ref="D186:E186"/>
    <mergeCell ref="I186:J186"/>
    <mergeCell ref="D187:E187"/>
    <mergeCell ref="I187:J187"/>
    <mergeCell ref="D184:E184"/>
    <mergeCell ref="I184:J184"/>
    <mergeCell ref="D185:E185"/>
    <mergeCell ref="I185:J185"/>
    <mergeCell ref="D182:E182"/>
    <mergeCell ref="I182:J182"/>
    <mergeCell ref="D183:E183"/>
    <mergeCell ref="I183:J183"/>
    <mergeCell ref="D180:E180"/>
    <mergeCell ref="I180:J180"/>
    <mergeCell ref="D181:E181"/>
    <mergeCell ref="I181:J181"/>
    <mergeCell ref="D178:E178"/>
    <mergeCell ref="I178:J178"/>
    <mergeCell ref="D179:E179"/>
    <mergeCell ref="I179:J179"/>
    <mergeCell ref="D176:E176"/>
    <mergeCell ref="I176:J176"/>
    <mergeCell ref="D177:E177"/>
    <mergeCell ref="I177:J177"/>
    <mergeCell ref="D174:E174"/>
    <mergeCell ref="I174:J174"/>
    <mergeCell ref="D175:E175"/>
    <mergeCell ref="I175:J175"/>
    <mergeCell ref="D172:E172"/>
    <mergeCell ref="I172:J172"/>
    <mergeCell ref="D173:E173"/>
    <mergeCell ref="I173:J173"/>
    <mergeCell ref="D170:E170"/>
    <mergeCell ref="I170:J170"/>
    <mergeCell ref="D171:E171"/>
    <mergeCell ref="I171:J171"/>
    <mergeCell ref="D168:E168"/>
    <mergeCell ref="I168:J168"/>
    <mergeCell ref="D169:E169"/>
    <mergeCell ref="I169:J169"/>
    <mergeCell ref="D166:E166"/>
    <mergeCell ref="I166:J166"/>
    <mergeCell ref="D167:E167"/>
    <mergeCell ref="I167:J167"/>
    <mergeCell ref="D164:E164"/>
    <mergeCell ref="I164:J164"/>
    <mergeCell ref="D165:E165"/>
    <mergeCell ref="I165:J165"/>
    <mergeCell ref="D162:E162"/>
    <mergeCell ref="I162:J162"/>
    <mergeCell ref="D163:E163"/>
    <mergeCell ref="I163:J163"/>
    <mergeCell ref="D160:E160"/>
    <mergeCell ref="I160:J160"/>
    <mergeCell ref="D161:E161"/>
    <mergeCell ref="I161:J161"/>
    <mergeCell ref="D158:E158"/>
    <mergeCell ref="I158:J158"/>
    <mergeCell ref="D159:E159"/>
    <mergeCell ref="I159:J159"/>
    <mergeCell ref="D156:E156"/>
    <mergeCell ref="I156:J156"/>
    <mergeCell ref="D157:E157"/>
    <mergeCell ref="I157:J157"/>
    <mergeCell ref="D154:E154"/>
    <mergeCell ref="I154:J154"/>
    <mergeCell ref="D155:E155"/>
    <mergeCell ref="I155:J155"/>
    <mergeCell ref="D152:E152"/>
    <mergeCell ref="I152:J152"/>
    <mergeCell ref="D153:E153"/>
    <mergeCell ref="I153:J153"/>
    <mergeCell ref="D150:E150"/>
    <mergeCell ref="I150:J150"/>
    <mergeCell ref="D151:E151"/>
    <mergeCell ref="I151:J151"/>
    <mergeCell ref="D148:E148"/>
    <mergeCell ref="I148:J148"/>
    <mergeCell ref="D149:E149"/>
    <mergeCell ref="I149:J149"/>
    <mergeCell ref="D146:E146"/>
    <mergeCell ref="I146:J146"/>
    <mergeCell ref="D147:E147"/>
    <mergeCell ref="I147:J147"/>
    <mergeCell ref="D144:E144"/>
    <mergeCell ref="I144:J144"/>
    <mergeCell ref="D145:E145"/>
    <mergeCell ref="I145:J145"/>
    <mergeCell ref="D142:E142"/>
    <mergeCell ref="I142:J142"/>
    <mergeCell ref="D143:E143"/>
    <mergeCell ref="I143:J143"/>
    <mergeCell ref="D140:E140"/>
    <mergeCell ref="I140:J140"/>
    <mergeCell ref="D141:E141"/>
    <mergeCell ref="I141:J141"/>
    <mergeCell ref="D138:E138"/>
    <mergeCell ref="I138:J138"/>
    <mergeCell ref="D139:E139"/>
    <mergeCell ref="I139:J139"/>
    <mergeCell ref="D136:E136"/>
    <mergeCell ref="I136:J136"/>
    <mergeCell ref="D137:E137"/>
    <mergeCell ref="I137:J137"/>
    <mergeCell ref="D134:E134"/>
    <mergeCell ref="I134:J134"/>
    <mergeCell ref="D135:E135"/>
    <mergeCell ref="I135:J135"/>
    <mergeCell ref="D132:E132"/>
    <mergeCell ref="I132:J132"/>
    <mergeCell ref="D133:E133"/>
    <mergeCell ref="I133:J133"/>
    <mergeCell ref="D130:E130"/>
    <mergeCell ref="I130:J130"/>
    <mergeCell ref="D131:E131"/>
    <mergeCell ref="I131:J131"/>
    <mergeCell ref="D128:E128"/>
    <mergeCell ref="I128:J128"/>
    <mergeCell ref="D129:E129"/>
    <mergeCell ref="I129:J129"/>
    <mergeCell ref="D126:E126"/>
    <mergeCell ref="I126:J126"/>
    <mergeCell ref="D127:E127"/>
    <mergeCell ref="I127:J127"/>
    <mergeCell ref="D124:E124"/>
    <mergeCell ref="I124:J124"/>
    <mergeCell ref="D125:E125"/>
    <mergeCell ref="I125:J125"/>
    <mergeCell ref="D122:E122"/>
    <mergeCell ref="I122:J122"/>
    <mergeCell ref="D123:E123"/>
    <mergeCell ref="I123:J123"/>
    <mergeCell ref="D120:E120"/>
    <mergeCell ref="I120:J120"/>
    <mergeCell ref="D121:E121"/>
    <mergeCell ref="I121:J121"/>
    <mergeCell ref="D118:E118"/>
    <mergeCell ref="I118:J118"/>
    <mergeCell ref="D119:E119"/>
    <mergeCell ref="I119:J119"/>
    <mergeCell ref="D116:E116"/>
    <mergeCell ref="I116:J116"/>
    <mergeCell ref="D117:E117"/>
    <mergeCell ref="I117:J117"/>
    <mergeCell ref="D114:E114"/>
    <mergeCell ref="I114:J114"/>
    <mergeCell ref="D115:E115"/>
    <mergeCell ref="I115:J115"/>
    <mergeCell ref="D112:E112"/>
    <mergeCell ref="I112:J112"/>
    <mergeCell ref="D113:E113"/>
    <mergeCell ref="I113:J113"/>
    <mergeCell ref="D110:E110"/>
    <mergeCell ref="I110:J110"/>
    <mergeCell ref="D111:E111"/>
    <mergeCell ref="I111:J111"/>
    <mergeCell ref="D108:E108"/>
    <mergeCell ref="I108:J108"/>
    <mergeCell ref="D109:E109"/>
    <mergeCell ref="I109:J109"/>
    <mergeCell ref="D106:E106"/>
    <mergeCell ref="I106:J106"/>
    <mergeCell ref="D107:E107"/>
    <mergeCell ref="I107:J107"/>
    <mergeCell ref="D104:E104"/>
    <mergeCell ref="I104:J104"/>
    <mergeCell ref="D105:E105"/>
    <mergeCell ref="I105:J105"/>
    <mergeCell ref="D102:E102"/>
    <mergeCell ref="I102:J102"/>
    <mergeCell ref="D103:E103"/>
    <mergeCell ref="I103:J103"/>
    <mergeCell ref="D100:E100"/>
    <mergeCell ref="I100:J100"/>
    <mergeCell ref="D101:E101"/>
    <mergeCell ref="I101:J101"/>
    <mergeCell ref="D98:E98"/>
    <mergeCell ref="I98:J98"/>
    <mergeCell ref="D99:E99"/>
    <mergeCell ref="I99:J99"/>
    <mergeCell ref="D96:E96"/>
    <mergeCell ref="I96:J96"/>
    <mergeCell ref="D97:E97"/>
    <mergeCell ref="I97:J97"/>
    <mergeCell ref="D94:E94"/>
    <mergeCell ref="I94:J94"/>
    <mergeCell ref="D95:E95"/>
    <mergeCell ref="I95:J95"/>
    <mergeCell ref="D92:E92"/>
    <mergeCell ref="I92:J92"/>
    <mergeCell ref="D93:E93"/>
    <mergeCell ref="I93:J93"/>
    <mergeCell ref="D90:E90"/>
    <mergeCell ref="I90:J90"/>
    <mergeCell ref="D91:E91"/>
    <mergeCell ref="I91:J91"/>
    <mergeCell ref="D88:E88"/>
    <mergeCell ref="I88:J88"/>
    <mergeCell ref="D89:E89"/>
    <mergeCell ref="I89:J89"/>
    <mergeCell ref="D86:E86"/>
    <mergeCell ref="I86:J86"/>
    <mergeCell ref="D87:E87"/>
    <mergeCell ref="I87:J87"/>
    <mergeCell ref="D84:E84"/>
    <mergeCell ref="I84:J84"/>
    <mergeCell ref="D85:E85"/>
    <mergeCell ref="I85:J85"/>
    <mergeCell ref="D82:E82"/>
    <mergeCell ref="I82:J82"/>
    <mergeCell ref="D83:E83"/>
    <mergeCell ref="I83:J83"/>
    <mergeCell ref="D80:E80"/>
    <mergeCell ref="I80:J80"/>
    <mergeCell ref="D81:E81"/>
    <mergeCell ref="I81:J81"/>
    <mergeCell ref="D78:E78"/>
    <mergeCell ref="I78:J78"/>
    <mergeCell ref="D79:E79"/>
    <mergeCell ref="I79:J79"/>
    <mergeCell ref="D76:E76"/>
    <mergeCell ref="I76:J76"/>
    <mergeCell ref="D77:E77"/>
    <mergeCell ref="I77:J77"/>
    <mergeCell ref="D74:E74"/>
    <mergeCell ref="I74:J74"/>
    <mergeCell ref="D75:E75"/>
    <mergeCell ref="I75:J75"/>
    <mergeCell ref="D72:E72"/>
    <mergeCell ref="I72:J72"/>
    <mergeCell ref="D73:E73"/>
    <mergeCell ref="I73:J73"/>
    <mergeCell ref="D70:E70"/>
    <mergeCell ref="I70:J70"/>
    <mergeCell ref="D71:E71"/>
    <mergeCell ref="I71:J71"/>
    <mergeCell ref="D68:E68"/>
    <mergeCell ref="I68:J68"/>
    <mergeCell ref="D69:E69"/>
    <mergeCell ref="I69:J69"/>
    <mergeCell ref="D66:E66"/>
    <mergeCell ref="I66:J66"/>
    <mergeCell ref="D67:E67"/>
    <mergeCell ref="I67:J67"/>
    <mergeCell ref="D64:E64"/>
    <mergeCell ref="I64:J64"/>
    <mergeCell ref="D65:E65"/>
    <mergeCell ref="I65:J65"/>
    <mergeCell ref="D62:E62"/>
    <mergeCell ref="I62:J62"/>
    <mergeCell ref="D63:E63"/>
    <mergeCell ref="I63:J63"/>
    <mergeCell ref="D60:E60"/>
    <mergeCell ref="I60:J60"/>
    <mergeCell ref="D61:E61"/>
    <mergeCell ref="I61:J61"/>
    <mergeCell ref="D58:E58"/>
    <mergeCell ref="I58:J58"/>
    <mergeCell ref="D59:E59"/>
    <mergeCell ref="I59:J59"/>
    <mergeCell ref="D56:E56"/>
    <mergeCell ref="I56:J56"/>
    <mergeCell ref="D57:E57"/>
    <mergeCell ref="I57:J57"/>
    <mergeCell ref="D54:E54"/>
    <mergeCell ref="I54:J54"/>
    <mergeCell ref="D55:E55"/>
    <mergeCell ref="I55:J55"/>
    <mergeCell ref="D52:E52"/>
    <mergeCell ref="I52:J52"/>
    <mergeCell ref="D53:E53"/>
    <mergeCell ref="I53:J53"/>
    <mergeCell ref="D50:E50"/>
    <mergeCell ref="I50:J50"/>
    <mergeCell ref="D51:E51"/>
    <mergeCell ref="I51:J51"/>
    <mergeCell ref="D48:E48"/>
    <mergeCell ref="I48:J48"/>
    <mergeCell ref="D49:E49"/>
    <mergeCell ref="I49:J49"/>
    <mergeCell ref="D46:E46"/>
    <mergeCell ref="I46:J46"/>
    <mergeCell ref="D47:E47"/>
    <mergeCell ref="I47:J47"/>
    <mergeCell ref="D44:E44"/>
    <mergeCell ref="I44:J44"/>
    <mergeCell ref="D45:E45"/>
    <mergeCell ref="I45:J45"/>
    <mergeCell ref="D42:E42"/>
    <mergeCell ref="I42:J42"/>
    <mergeCell ref="D43:E43"/>
    <mergeCell ref="I43:J43"/>
    <mergeCell ref="D40:E40"/>
    <mergeCell ref="I40:J40"/>
    <mergeCell ref="D41:E41"/>
    <mergeCell ref="I41:J41"/>
    <mergeCell ref="D38:E38"/>
    <mergeCell ref="I38:J38"/>
    <mergeCell ref="D39:E39"/>
    <mergeCell ref="I39:J39"/>
    <mergeCell ref="D36:E36"/>
    <mergeCell ref="I36:J36"/>
    <mergeCell ref="D37:E37"/>
    <mergeCell ref="I37:J37"/>
    <mergeCell ref="D34:E34"/>
    <mergeCell ref="I34:J34"/>
    <mergeCell ref="D35:E35"/>
    <mergeCell ref="I35:J35"/>
    <mergeCell ref="D32:E32"/>
    <mergeCell ref="I32:J32"/>
    <mergeCell ref="D33:E33"/>
    <mergeCell ref="I33:J33"/>
    <mergeCell ref="D30:E30"/>
    <mergeCell ref="I30:J30"/>
    <mergeCell ref="D31:E31"/>
    <mergeCell ref="I31:J31"/>
    <mergeCell ref="D28:E28"/>
    <mergeCell ref="I28:J28"/>
    <mergeCell ref="D29:E29"/>
    <mergeCell ref="I29:J29"/>
    <mergeCell ref="D26:E26"/>
    <mergeCell ref="I26:J26"/>
    <mergeCell ref="D27:E27"/>
    <mergeCell ref="I27:J27"/>
    <mergeCell ref="D24:E24"/>
    <mergeCell ref="I24:J24"/>
    <mergeCell ref="D25:E25"/>
    <mergeCell ref="I25:J25"/>
    <mergeCell ref="D22:E22"/>
    <mergeCell ref="I22:J22"/>
    <mergeCell ref="D23:E23"/>
    <mergeCell ref="I23:J23"/>
    <mergeCell ref="D20:E20"/>
    <mergeCell ref="I20:J20"/>
    <mergeCell ref="D21:E21"/>
    <mergeCell ref="I21:J21"/>
    <mergeCell ref="D18:E18"/>
    <mergeCell ref="I18:J18"/>
    <mergeCell ref="D19:E19"/>
    <mergeCell ref="I19:J19"/>
    <mergeCell ref="D16:E16"/>
    <mergeCell ref="I16:J16"/>
    <mergeCell ref="D17:E17"/>
    <mergeCell ref="I17:J17"/>
    <mergeCell ref="D14:E14"/>
    <mergeCell ref="I14:J14"/>
    <mergeCell ref="D15:E15"/>
    <mergeCell ref="I15:J15"/>
    <mergeCell ref="D12:E12"/>
    <mergeCell ref="I12:J12"/>
    <mergeCell ref="D13:E13"/>
    <mergeCell ref="I13:J13"/>
    <mergeCell ref="D10:E10"/>
    <mergeCell ref="I10:J10"/>
    <mergeCell ref="D11:E11"/>
    <mergeCell ref="I11:J11"/>
    <mergeCell ref="D8:E8"/>
    <mergeCell ref="I8:J8"/>
    <mergeCell ref="D9:E9"/>
    <mergeCell ref="I9:J9"/>
    <mergeCell ref="D6:E6"/>
    <mergeCell ref="I6:J6"/>
    <mergeCell ref="D7:E7"/>
    <mergeCell ref="I7:J7"/>
    <mergeCell ref="A1:J1"/>
    <mergeCell ref="A2:B2"/>
    <mergeCell ref="D2:H2"/>
    <mergeCell ref="I2:I4"/>
    <mergeCell ref="J2:J4"/>
    <mergeCell ref="A3:B3"/>
    <mergeCell ref="D3:H3"/>
    <mergeCell ref="A4:B4"/>
    <mergeCell ref="D4:H5"/>
    <mergeCell ref="A5:B5"/>
  </mergeCells>
  <dataValidations count="3">
    <dataValidation type="list" allowBlank="1" showInputMessage="1" showErrorMessage="1" error="Enter One of the Following:_x000a_1=Compliant_x000a_2=Not Compliant (service incomplete)_x000a_3=No Service Provided_x000a_4=Service Incomplete_x000a_5=Can't Determine if Service Indicated_x000a_6=Patient Refused/Declined Service_x000a_7=Excluded_x000a_" promptTitle="Compliance Code" prompt="1=Compliant_x000a_2=Not Compliant (service incomplete)_x000a_3=No Service Provided_x000a_4=Service Incomplete_x000a_5=Can't Determine if Service Indicated_x000a_6=Patient Refused/Declined Service_x000a_7=Excluded" sqref="H7:H206" xr:uid="{00000000-0002-0000-0B00-000001000000}">
      <formula1>"1,2,3,4,5,6,7"</formula1>
    </dataValidation>
    <dataValidation type="date" operator="lessThanOrEqual" allowBlank="1" showInputMessage="1" showErrorMessage="1" sqref="C7:C206 F7:G206" xr:uid="{C3980EA0-F7C8-428C-BA1B-AE367AFA8162}">
      <formula1>43465</formula1>
    </dataValidation>
    <dataValidation type="date" allowBlank="1" showInputMessage="1" showErrorMessage="1" error="Include only patients diagnosed with HIV for the first time every by the health center between 10/01/2017 and 9/30/2018, inclusive." prompt="Enter a date between 10/01/2017 and 9/30/2018, inclusive." sqref="D7:E206" xr:uid="{8D5D0226-9345-48A1-8813-A91F0172E7B7}">
      <formula1>43009</formula1>
      <formula2>43373</formula2>
    </dataValidation>
  </dataValidations>
  <hyperlinks>
    <hyperlink ref="C2" r:id="rId1" display="https://ecqi.healthit.gov/eligible-professional-eligible-clinician-ecqms/ecqms-2017-performance-period/colorectal-cancer"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R206"/>
  <sheetViews>
    <sheetView workbookViewId="0">
      <selection activeCell="C3" sqref="C3"/>
    </sheetView>
  </sheetViews>
  <sheetFormatPr defaultRowHeight="12.75" x14ac:dyDescent="0.2"/>
  <cols>
    <col min="2" max="2" width="17" style="133" customWidth="1"/>
    <col min="3" max="3" width="14.85546875" customWidth="1"/>
    <col min="5" max="5" width="10.28515625" customWidth="1"/>
    <col min="6" max="6" width="17.42578125" customWidth="1"/>
    <col min="7" max="7" width="19.140625" style="115" customWidth="1"/>
    <col min="8" max="8" width="12.5703125" style="115" customWidth="1"/>
    <col min="9" max="9" width="18.28515625" style="1" customWidth="1"/>
    <col min="10" max="10" width="39.42578125" customWidth="1"/>
  </cols>
  <sheetData>
    <row r="1" spans="1:18" ht="24.95" customHeight="1" thickBot="1" x14ac:dyDescent="0.25">
      <c r="A1" s="370" t="s">
        <v>240</v>
      </c>
      <c r="B1" s="371"/>
      <c r="C1" s="371"/>
      <c r="D1" s="371"/>
      <c r="E1" s="371"/>
      <c r="F1" s="371"/>
      <c r="G1" s="371"/>
      <c r="H1" s="371"/>
      <c r="I1" s="371"/>
      <c r="J1" s="371"/>
      <c r="K1" s="77"/>
      <c r="L1" s="78"/>
      <c r="M1" s="78"/>
      <c r="N1" s="78"/>
      <c r="O1" s="78"/>
      <c r="P1" s="78"/>
      <c r="Q1" s="78"/>
    </row>
    <row r="2" spans="1:18" ht="50.1" customHeight="1" thickBot="1" x14ac:dyDescent="0.25">
      <c r="A2" s="305" t="s">
        <v>224</v>
      </c>
      <c r="B2" s="306"/>
      <c r="C2" s="276" t="s">
        <v>278</v>
      </c>
      <c r="D2" s="321" t="s">
        <v>223</v>
      </c>
      <c r="E2" s="322"/>
      <c r="F2" s="322"/>
      <c r="G2" s="322"/>
      <c r="H2" s="323"/>
      <c r="I2" s="324" t="s">
        <v>221</v>
      </c>
      <c r="J2" s="302" t="s">
        <v>306</v>
      </c>
      <c r="K2" s="77"/>
      <c r="L2" s="78"/>
      <c r="M2" s="78"/>
      <c r="N2" s="78"/>
      <c r="O2" s="78"/>
      <c r="P2" s="78"/>
      <c r="Q2" s="78"/>
    </row>
    <row r="3" spans="1:18" ht="50.1" customHeight="1" thickBot="1" x14ac:dyDescent="0.25">
      <c r="A3" s="312" t="s">
        <v>5</v>
      </c>
      <c r="B3" s="312"/>
      <c r="C3" s="160"/>
      <c r="D3" s="339" t="s">
        <v>294</v>
      </c>
      <c r="E3" s="340"/>
      <c r="F3" s="340"/>
      <c r="G3" s="340"/>
      <c r="H3" s="341"/>
      <c r="I3" s="325"/>
      <c r="J3" s="303"/>
      <c r="K3" s="78"/>
      <c r="L3" s="78"/>
      <c r="M3" s="78"/>
      <c r="N3" s="78"/>
      <c r="O3" s="78"/>
      <c r="P3" s="78"/>
      <c r="Q3" s="78"/>
      <c r="R3" s="78"/>
    </row>
    <row r="4" spans="1:18" ht="50.1" customHeight="1" thickBot="1" x14ac:dyDescent="0.25">
      <c r="A4" s="312" t="s">
        <v>7</v>
      </c>
      <c r="B4" s="312"/>
      <c r="C4" s="185">
        <f>COUNTA(B7:B206)-J5</f>
        <v>0</v>
      </c>
      <c r="D4" s="315"/>
      <c r="E4" s="316"/>
      <c r="F4" s="316"/>
      <c r="G4" s="316"/>
      <c r="H4" s="317"/>
      <c r="I4" s="326"/>
      <c r="J4" s="304"/>
      <c r="K4" s="78"/>
      <c r="L4" s="78"/>
      <c r="M4" s="78"/>
      <c r="N4" s="78"/>
      <c r="O4" s="78"/>
      <c r="P4" s="78"/>
      <c r="Q4" s="78"/>
      <c r="R4" s="78"/>
    </row>
    <row r="5" spans="1:18" ht="35.1" customHeight="1" thickBot="1" x14ac:dyDescent="0.25">
      <c r="A5" s="362" t="s">
        <v>6</v>
      </c>
      <c r="B5" s="362"/>
      <c r="C5" s="180">
        <f>COUNTIF(H7:H206, 1)</f>
        <v>0</v>
      </c>
      <c r="D5" s="318"/>
      <c r="E5" s="319"/>
      <c r="F5" s="319"/>
      <c r="G5" s="319"/>
      <c r="H5" s="320"/>
      <c r="I5" s="141" t="s">
        <v>132</v>
      </c>
      <c r="J5" s="145">
        <f>COUNTIF(H7:H206, 7)</f>
        <v>0</v>
      </c>
      <c r="K5" s="78"/>
      <c r="L5" s="78"/>
      <c r="M5" s="78"/>
      <c r="N5" s="78"/>
      <c r="O5" s="78"/>
      <c r="P5" s="78"/>
      <c r="Q5" s="78"/>
      <c r="R5" s="78"/>
    </row>
    <row r="6" spans="1:18" ht="39.950000000000003" customHeight="1" thickBot="1" x14ac:dyDescent="0.25">
      <c r="A6" s="176" t="s">
        <v>4</v>
      </c>
      <c r="B6" s="163" t="s">
        <v>0</v>
      </c>
      <c r="C6" s="164" t="s">
        <v>1</v>
      </c>
      <c r="D6" s="347" t="s">
        <v>159</v>
      </c>
      <c r="E6" s="348"/>
      <c r="F6" s="10" t="s">
        <v>160</v>
      </c>
      <c r="G6" s="10" t="s">
        <v>161</v>
      </c>
      <c r="H6" s="165" t="s">
        <v>17</v>
      </c>
      <c r="I6" s="378" t="s">
        <v>3</v>
      </c>
      <c r="J6" s="379"/>
      <c r="K6" s="79"/>
      <c r="L6" s="78"/>
      <c r="M6" s="78"/>
      <c r="N6" s="78"/>
      <c r="O6" s="78"/>
      <c r="P6" s="78"/>
      <c r="Q6" s="78"/>
      <c r="R6" s="78"/>
    </row>
    <row r="7" spans="1:18" ht="24.95" customHeight="1" x14ac:dyDescent="0.2">
      <c r="A7" s="177">
        <v>1</v>
      </c>
      <c r="B7" s="244"/>
      <c r="C7" s="168"/>
      <c r="D7" s="381"/>
      <c r="E7" s="381"/>
      <c r="F7" s="184"/>
      <c r="G7" s="184"/>
      <c r="H7" s="182"/>
      <c r="I7" s="385"/>
      <c r="J7" s="386"/>
      <c r="K7" s="78"/>
      <c r="L7" s="78"/>
      <c r="M7" s="78"/>
      <c r="N7" s="78"/>
      <c r="O7" s="78"/>
      <c r="P7" s="78"/>
      <c r="Q7" s="78"/>
      <c r="R7" s="78"/>
    </row>
    <row r="8" spans="1:18" ht="24.95" customHeight="1" x14ac:dyDescent="0.2">
      <c r="A8" s="8">
        <f t="shared" ref="A8:A71" si="0">1+A7</f>
        <v>2</v>
      </c>
      <c r="B8" s="134"/>
      <c r="C8" s="122"/>
      <c r="D8" s="382"/>
      <c r="E8" s="382"/>
      <c r="F8" s="171"/>
      <c r="G8" s="171"/>
      <c r="H8" s="113"/>
      <c r="I8" s="327"/>
      <c r="J8" s="328"/>
      <c r="K8" s="78"/>
      <c r="L8" s="78"/>
      <c r="M8" s="78"/>
      <c r="N8" s="78"/>
      <c r="O8" s="78"/>
      <c r="P8" s="78"/>
      <c r="Q8" s="78"/>
      <c r="R8" s="78"/>
    </row>
    <row r="9" spans="1:18" ht="24.95" customHeight="1" x14ac:dyDescent="0.2">
      <c r="A9" s="8">
        <f t="shared" si="0"/>
        <v>3</v>
      </c>
      <c r="B9" s="134"/>
      <c r="C9" s="122"/>
      <c r="D9" s="382"/>
      <c r="E9" s="382"/>
      <c r="F9" s="171"/>
      <c r="G9" s="171"/>
      <c r="H9" s="113"/>
      <c r="I9" s="327"/>
      <c r="J9" s="328"/>
      <c r="K9" s="78"/>
      <c r="L9" s="78"/>
      <c r="M9" s="78"/>
      <c r="N9" s="78"/>
      <c r="O9" s="78"/>
      <c r="P9" s="78"/>
      <c r="Q9" s="78"/>
      <c r="R9" s="78"/>
    </row>
    <row r="10" spans="1:18" ht="24.95" customHeight="1" x14ac:dyDescent="0.2">
      <c r="A10" s="8">
        <f t="shared" si="0"/>
        <v>4</v>
      </c>
      <c r="B10" s="134"/>
      <c r="C10" s="122"/>
      <c r="D10" s="382"/>
      <c r="E10" s="382"/>
      <c r="F10" s="171"/>
      <c r="G10" s="171"/>
      <c r="H10" s="113"/>
      <c r="I10" s="327"/>
      <c r="J10" s="328"/>
      <c r="K10" s="78"/>
      <c r="L10" s="78"/>
      <c r="M10" s="78"/>
      <c r="N10" s="78"/>
      <c r="O10" s="78"/>
      <c r="P10" s="78"/>
      <c r="Q10" s="78"/>
    </row>
    <row r="11" spans="1:18" ht="24.95" customHeight="1" x14ac:dyDescent="0.2">
      <c r="A11" s="8">
        <f t="shared" si="0"/>
        <v>5</v>
      </c>
      <c r="B11" s="134"/>
      <c r="C11" s="122"/>
      <c r="D11" s="382"/>
      <c r="E11" s="382"/>
      <c r="F11" s="171"/>
      <c r="G11" s="171"/>
      <c r="H11" s="113"/>
      <c r="I11" s="327"/>
      <c r="J11" s="328"/>
      <c r="K11" s="78"/>
      <c r="L11" s="78"/>
      <c r="M11" s="78"/>
      <c r="N11" s="78"/>
      <c r="O11" s="78"/>
      <c r="P11" s="78"/>
      <c r="Q11" s="78"/>
    </row>
    <row r="12" spans="1:18" ht="24.95" customHeight="1" x14ac:dyDescent="0.2">
      <c r="A12" s="8">
        <f t="shared" si="0"/>
        <v>6</v>
      </c>
      <c r="B12" s="134"/>
      <c r="C12" s="122"/>
      <c r="D12" s="382"/>
      <c r="E12" s="382"/>
      <c r="F12" s="171"/>
      <c r="G12" s="171"/>
      <c r="H12" s="113"/>
      <c r="I12" s="327"/>
      <c r="J12" s="328"/>
      <c r="K12" s="78"/>
      <c r="L12" s="78"/>
      <c r="M12" s="78"/>
      <c r="N12" s="78"/>
      <c r="O12" s="78"/>
      <c r="P12" s="78"/>
      <c r="Q12" s="78"/>
    </row>
    <row r="13" spans="1:18" ht="24.95" customHeight="1" x14ac:dyDescent="0.2">
      <c r="A13" s="8">
        <f t="shared" si="0"/>
        <v>7</v>
      </c>
      <c r="B13" s="134"/>
      <c r="C13" s="122"/>
      <c r="D13" s="382"/>
      <c r="E13" s="382"/>
      <c r="F13" s="171"/>
      <c r="G13" s="171"/>
      <c r="H13" s="113"/>
      <c r="I13" s="327"/>
      <c r="J13" s="328"/>
      <c r="K13" s="78"/>
      <c r="L13" s="78"/>
      <c r="M13" s="78"/>
      <c r="N13" s="78"/>
      <c r="O13" s="78"/>
      <c r="P13" s="78"/>
      <c r="Q13" s="78"/>
    </row>
    <row r="14" spans="1:18" ht="24.95" customHeight="1" x14ac:dyDescent="0.2">
      <c r="A14" s="8">
        <f t="shared" si="0"/>
        <v>8</v>
      </c>
      <c r="B14" s="134"/>
      <c r="C14" s="122"/>
      <c r="D14" s="382"/>
      <c r="E14" s="382"/>
      <c r="F14" s="171"/>
      <c r="G14" s="171"/>
      <c r="H14" s="245"/>
      <c r="I14" s="327"/>
      <c r="J14" s="328"/>
      <c r="K14" s="78"/>
      <c r="L14" s="78"/>
      <c r="M14" s="78"/>
      <c r="N14" s="78"/>
      <c r="O14" s="78"/>
      <c r="P14" s="78"/>
      <c r="Q14" s="78"/>
    </row>
    <row r="15" spans="1:18" ht="24.95" customHeight="1" x14ac:dyDescent="0.2">
      <c r="A15" s="8">
        <f t="shared" si="0"/>
        <v>9</v>
      </c>
      <c r="B15" s="134"/>
      <c r="C15" s="122"/>
      <c r="D15" s="382"/>
      <c r="E15" s="382"/>
      <c r="F15" s="171"/>
      <c r="G15" s="171"/>
      <c r="H15" s="245"/>
      <c r="I15" s="327"/>
      <c r="J15" s="328"/>
      <c r="K15" s="78"/>
      <c r="L15" s="78"/>
      <c r="M15" s="78"/>
      <c r="N15" s="78"/>
      <c r="O15" s="78"/>
      <c r="P15" s="78"/>
      <c r="Q15" s="78"/>
    </row>
    <row r="16" spans="1:18" ht="24.95" customHeight="1" x14ac:dyDescent="0.2">
      <c r="A16" s="8">
        <f t="shared" si="0"/>
        <v>10</v>
      </c>
      <c r="B16" s="134"/>
      <c r="C16" s="122"/>
      <c r="D16" s="382"/>
      <c r="E16" s="382"/>
      <c r="F16" s="171"/>
      <c r="G16" s="171"/>
      <c r="H16" s="113"/>
      <c r="I16" s="327"/>
      <c r="J16" s="328"/>
      <c r="K16" s="78"/>
      <c r="L16" s="78"/>
      <c r="M16" s="78"/>
      <c r="N16" s="78"/>
      <c r="O16" s="78"/>
      <c r="P16" s="78"/>
      <c r="Q16" s="78"/>
    </row>
    <row r="17" spans="1:17" ht="24.95" customHeight="1" x14ac:dyDescent="0.2">
      <c r="A17" s="8">
        <f t="shared" si="0"/>
        <v>11</v>
      </c>
      <c r="B17" s="134"/>
      <c r="C17" s="122"/>
      <c r="D17" s="382"/>
      <c r="E17" s="382"/>
      <c r="F17" s="171"/>
      <c r="G17" s="171"/>
      <c r="H17" s="113"/>
      <c r="I17" s="327"/>
      <c r="J17" s="328"/>
      <c r="K17" s="78"/>
      <c r="L17" s="78"/>
      <c r="M17" s="78"/>
      <c r="N17" s="78"/>
      <c r="O17" s="78"/>
      <c r="P17" s="78"/>
      <c r="Q17" s="78"/>
    </row>
    <row r="18" spans="1:17" ht="24.95" customHeight="1" x14ac:dyDescent="0.2">
      <c r="A18" s="8">
        <f t="shared" si="0"/>
        <v>12</v>
      </c>
      <c r="B18" s="134"/>
      <c r="C18" s="122"/>
      <c r="D18" s="382"/>
      <c r="E18" s="382"/>
      <c r="F18" s="171"/>
      <c r="G18" s="171"/>
      <c r="H18" s="113"/>
      <c r="I18" s="327"/>
      <c r="J18" s="328"/>
      <c r="K18" s="78"/>
      <c r="L18" s="78"/>
      <c r="M18" s="78"/>
      <c r="N18" s="78"/>
      <c r="O18" s="78"/>
      <c r="P18" s="78"/>
      <c r="Q18" s="78"/>
    </row>
    <row r="19" spans="1:17" ht="24.95" customHeight="1" x14ac:dyDescent="0.2">
      <c r="A19" s="8">
        <f t="shared" si="0"/>
        <v>13</v>
      </c>
      <c r="B19" s="134"/>
      <c r="C19" s="122"/>
      <c r="D19" s="382"/>
      <c r="E19" s="382"/>
      <c r="F19" s="171"/>
      <c r="G19" s="171"/>
      <c r="H19" s="113"/>
      <c r="I19" s="327"/>
      <c r="J19" s="328"/>
      <c r="K19" s="78"/>
      <c r="L19" s="78"/>
      <c r="M19" s="78"/>
      <c r="N19" s="78"/>
      <c r="O19" s="78"/>
      <c r="P19" s="78"/>
      <c r="Q19" s="78"/>
    </row>
    <row r="20" spans="1:17" ht="24.95" customHeight="1" x14ac:dyDescent="0.2">
      <c r="A20" s="8">
        <f t="shared" si="0"/>
        <v>14</v>
      </c>
      <c r="B20" s="134"/>
      <c r="C20" s="122"/>
      <c r="D20" s="382"/>
      <c r="E20" s="382"/>
      <c r="F20" s="171"/>
      <c r="G20" s="171"/>
      <c r="H20" s="113"/>
      <c r="I20" s="327"/>
      <c r="J20" s="328"/>
      <c r="K20" s="78"/>
      <c r="L20" s="78"/>
      <c r="M20" s="78"/>
      <c r="N20" s="78"/>
      <c r="O20" s="78"/>
      <c r="P20" s="78"/>
      <c r="Q20" s="78"/>
    </row>
    <row r="21" spans="1:17" ht="24.95" customHeight="1" x14ac:dyDescent="0.2">
      <c r="A21" s="8">
        <f t="shared" si="0"/>
        <v>15</v>
      </c>
      <c r="B21" s="134"/>
      <c r="C21" s="122"/>
      <c r="D21" s="382"/>
      <c r="E21" s="382"/>
      <c r="F21" s="171"/>
      <c r="G21" s="171"/>
      <c r="H21" s="113"/>
      <c r="I21" s="327"/>
      <c r="J21" s="328"/>
      <c r="K21" s="78"/>
      <c r="L21" s="78"/>
      <c r="M21" s="78"/>
      <c r="N21" s="78"/>
      <c r="O21" s="78"/>
      <c r="P21" s="78"/>
      <c r="Q21" s="78"/>
    </row>
    <row r="22" spans="1:17" ht="24.95" customHeight="1" x14ac:dyDescent="0.2">
      <c r="A22" s="8">
        <f t="shared" si="0"/>
        <v>16</v>
      </c>
      <c r="B22" s="134"/>
      <c r="C22" s="122"/>
      <c r="D22" s="382"/>
      <c r="E22" s="382"/>
      <c r="F22" s="171"/>
      <c r="G22" s="171"/>
      <c r="H22" s="245"/>
      <c r="I22" s="327"/>
      <c r="J22" s="328"/>
      <c r="K22" s="78"/>
      <c r="L22" s="78"/>
      <c r="M22" s="78"/>
      <c r="N22" s="78"/>
      <c r="O22" s="78"/>
      <c r="P22" s="78"/>
      <c r="Q22" s="78"/>
    </row>
    <row r="23" spans="1:17" ht="24.95" customHeight="1" x14ac:dyDescent="0.2">
      <c r="A23" s="8">
        <f t="shared" si="0"/>
        <v>17</v>
      </c>
      <c r="B23" s="134"/>
      <c r="C23" s="122"/>
      <c r="D23" s="382"/>
      <c r="E23" s="382"/>
      <c r="F23" s="171"/>
      <c r="G23" s="171"/>
      <c r="H23" s="245"/>
      <c r="I23" s="327"/>
      <c r="J23" s="328"/>
      <c r="K23" s="78"/>
      <c r="L23" s="78"/>
      <c r="M23" s="78"/>
      <c r="N23" s="78"/>
      <c r="O23" s="78"/>
      <c r="P23" s="78"/>
      <c r="Q23" s="78"/>
    </row>
    <row r="24" spans="1:17" ht="24.95" customHeight="1" x14ac:dyDescent="0.2">
      <c r="A24" s="8">
        <f t="shared" si="0"/>
        <v>18</v>
      </c>
      <c r="B24" s="134"/>
      <c r="C24" s="122"/>
      <c r="D24" s="382"/>
      <c r="E24" s="382"/>
      <c r="F24" s="171"/>
      <c r="G24" s="171"/>
      <c r="H24" s="113"/>
      <c r="I24" s="327"/>
      <c r="J24" s="328"/>
      <c r="K24" s="78"/>
      <c r="L24" s="78"/>
      <c r="M24" s="78"/>
      <c r="N24" s="78"/>
      <c r="O24" s="78"/>
      <c r="P24" s="78"/>
      <c r="Q24" s="78"/>
    </row>
    <row r="25" spans="1:17" ht="24.95" customHeight="1" x14ac:dyDescent="0.2">
      <c r="A25" s="8">
        <f t="shared" si="0"/>
        <v>19</v>
      </c>
      <c r="B25" s="134"/>
      <c r="C25" s="122"/>
      <c r="D25" s="382"/>
      <c r="E25" s="382"/>
      <c r="F25" s="171"/>
      <c r="G25" s="171"/>
      <c r="H25" s="113"/>
      <c r="I25" s="327"/>
      <c r="J25" s="328"/>
      <c r="K25" s="78"/>
      <c r="L25" s="78"/>
      <c r="M25" s="78"/>
      <c r="N25" s="78"/>
      <c r="O25" s="78"/>
      <c r="P25" s="78"/>
      <c r="Q25" s="78"/>
    </row>
    <row r="26" spans="1:17" ht="24.95" customHeight="1" x14ac:dyDescent="0.2">
      <c r="A26" s="8">
        <f t="shared" si="0"/>
        <v>20</v>
      </c>
      <c r="B26" s="134"/>
      <c r="C26" s="122"/>
      <c r="D26" s="382"/>
      <c r="E26" s="382"/>
      <c r="F26" s="171"/>
      <c r="G26" s="171"/>
      <c r="H26" s="113"/>
      <c r="I26" s="327"/>
      <c r="J26" s="328"/>
      <c r="K26" s="78"/>
      <c r="L26" s="78"/>
      <c r="M26" s="78"/>
      <c r="N26" s="78"/>
      <c r="O26" s="78"/>
      <c r="P26" s="78"/>
      <c r="Q26" s="78"/>
    </row>
    <row r="27" spans="1:17" ht="24.95" customHeight="1" x14ac:dyDescent="0.2">
      <c r="A27" s="8">
        <f t="shared" si="0"/>
        <v>21</v>
      </c>
      <c r="B27" s="134"/>
      <c r="C27" s="122"/>
      <c r="D27" s="382"/>
      <c r="E27" s="382"/>
      <c r="F27" s="171"/>
      <c r="G27" s="171"/>
      <c r="H27" s="113"/>
      <c r="I27" s="327"/>
      <c r="J27" s="328"/>
      <c r="K27" s="78"/>
      <c r="L27" s="78"/>
      <c r="M27" s="78"/>
      <c r="N27" s="78"/>
      <c r="O27" s="78"/>
      <c r="P27" s="78"/>
      <c r="Q27" s="78"/>
    </row>
    <row r="28" spans="1:17" ht="24.95" customHeight="1" x14ac:dyDescent="0.2">
      <c r="A28" s="8">
        <f t="shared" si="0"/>
        <v>22</v>
      </c>
      <c r="B28" s="134"/>
      <c r="C28" s="122"/>
      <c r="D28" s="382"/>
      <c r="E28" s="382"/>
      <c r="F28" s="171"/>
      <c r="G28" s="171"/>
      <c r="H28" s="113"/>
      <c r="I28" s="327"/>
      <c r="J28" s="328"/>
      <c r="K28" s="78"/>
      <c r="L28" s="78"/>
      <c r="M28" s="78"/>
      <c r="N28" s="78"/>
      <c r="O28" s="78"/>
      <c r="P28" s="78"/>
      <c r="Q28" s="78"/>
    </row>
    <row r="29" spans="1:17" ht="24.95" customHeight="1" x14ac:dyDescent="0.2">
      <c r="A29" s="8">
        <f t="shared" si="0"/>
        <v>23</v>
      </c>
      <c r="B29" s="134"/>
      <c r="C29" s="122"/>
      <c r="D29" s="382"/>
      <c r="E29" s="382"/>
      <c r="F29" s="171"/>
      <c r="G29" s="171"/>
      <c r="H29" s="113"/>
      <c r="I29" s="327"/>
      <c r="J29" s="328"/>
      <c r="K29" s="78"/>
      <c r="L29" s="78"/>
      <c r="M29" s="78"/>
      <c r="N29" s="78"/>
      <c r="O29" s="78"/>
      <c r="P29" s="78"/>
      <c r="Q29" s="78"/>
    </row>
    <row r="30" spans="1:17" ht="24.95" customHeight="1" x14ac:dyDescent="0.2">
      <c r="A30" s="8">
        <f t="shared" si="0"/>
        <v>24</v>
      </c>
      <c r="B30" s="134"/>
      <c r="C30" s="122"/>
      <c r="D30" s="382"/>
      <c r="E30" s="382"/>
      <c r="F30" s="171"/>
      <c r="G30" s="171"/>
      <c r="H30" s="245"/>
      <c r="I30" s="327"/>
      <c r="J30" s="328"/>
      <c r="K30" s="78"/>
      <c r="L30" s="78"/>
      <c r="M30" s="78"/>
      <c r="N30" s="78"/>
      <c r="O30" s="78"/>
      <c r="P30" s="78"/>
      <c r="Q30" s="78"/>
    </row>
    <row r="31" spans="1:17" ht="24.95" customHeight="1" x14ac:dyDescent="0.2">
      <c r="A31" s="8">
        <f t="shared" si="0"/>
        <v>25</v>
      </c>
      <c r="B31" s="134"/>
      <c r="C31" s="122"/>
      <c r="D31" s="382"/>
      <c r="E31" s="382"/>
      <c r="F31" s="171"/>
      <c r="G31" s="171"/>
      <c r="H31" s="245"/>
      <c r="I31" s="327"/>
      <c r="J31" s="328"/>
      <c r="K31" s="78"/>
      <c r="L31" s="78"/>
      <c r="M31" s="78"/>
      <c r="N31" s="78"/>
      <c r="O31" s="78"/>
      <c r="P31" s="78"/>
      <c r="Q31" s="78"/>
    </row>
    <row r="32" spans="1:17" ht="24.95" customHeight="1" x14ac:dyDescent="0.2">
      <c r="A32" s="8">
        <f t="shared" si="0"/>
        <v>26</v>
      </c>
      <c r="B32" s="134"/>
      <c r="C32" s="122"/>
      <c r="D32" s="382"/>
      <c r="E32" s="382"/>
      <c r="F32" s="171"/>
      <c r="G32" s="171"/>
      <c r="H32" s="113"/>
      <c r="I32" s="327"/>
      <c r="J32" s="328"/>
      <c r="K32" s="78"/>
      <c r="L32" s="78"/>
      <c r="M32" s="78"/>
      <c r="N32" s="78"/>
      <c r="O32" s="78"/>
      <c r="P32" s="78"/>
      <c r="Q32" s="78"/>
    </row>
    <row r="33" spans="1:17" ht="24.95" customHeight="1" x14ac:dyDescent="0.2">
      <c r="A33" s="8">
        <f t="shared" si="0"/>
        <v>27</v>
      </c>
      <c r="B33" s="134"/>
      <c r="C33" s="122"/>
      <c r="D33" s="382"/>
      <c r="E33" s="382"/>
      <c r="F33" s="171"/>
      <c r="G33" s="171"/>
      <c r="H33" s="113"/>
      <c r="I33" s="327"/>
      <c r="J33" s="328"/>
      <c r="K33" s="78"/>
      <c r="L33" s="78"/>
      <c r="M33" s="78"/>
      <c r="N33" s="78"/>
      <c r="O33" s="78"/>
      <c r="P33" s="78"/>
      <c r="Q33" s="78"/>
    </row>
    <row r="34" spans="1:17" ht="24.95" customHeight="1" x14ac:dyDescent="0.2">
      <c r="A34" s="8">
        <f t="shared" si="0"/>
        <v>28</v>
      </c>
      <c r="B34" s="134"/>
      <c r="C34" s="122"/>
      <c r="D34" s="382"/>
      <c r="E34" s="382"/>
      <c r="F34" s="171"/>
      <c r="G34" s="171"/>
      <c r="H34" s="113"/>
      <c r="I34" s="327"/>
      <c r="J34" s="328"/>
      <c r="K34" s="78"/>
      <c r="L34" s="78"/>
      <c r="M34" s="78"/>
      <c r="N34" s="78"/>
      <c r="O34" s="78"/>
      <c r="P34" s="78"/>
      <c r="Q34" s="78"/>
    </row>
    <row r="35" spans="1:17" ht="24.95" customHeight="1" x14ac:dyDescent="0.2">
      <c r="A35" s="8">
        <f t="shared" si="0"/>
        <v>29</v>
      </c>
      <c r="B35" s="134"/>
      <c r="C35" s="122"/>
      <c r="D35" s="382"/>
      <c r="E35" s="382"/>
      <c r="F35" s="171"/>
      <c r="G35" s="171"/>
      <c r="H35" s="113"/>
      <c r="I35" s="327"/>
      <c r="J35" s="328"/>
      <c r="K35" s="78"/>
      <c r="L35" s="78"/>
      <c r="M35" s="78"/>
      <c r="N35" s="78"/>
      <c r="O35" s="78"/>
      <c r="P35" s="78"/>
      <c r="Q35" s="78"/>
    </row>
    <row r="36" spans="1:17" ht="24.95" customHeight="1" x14ac:dyDescent="0.2">
      <c r="A36" s="8">
        <f t="shared" si="0"/>
        <v>30</v>
      </c>
      <c r="B36" s="134"/>
      <c r="C36" s="122"/>
      <c r="D36" s="382"/>
      <c r="E36" s="382"/>
      <c r="F36" s="171"/>
      <c r="G36" s="171"/>
      <c r="H36" s="113"/>
      <c r="I36" s="327"/>
      <c r="J36" s="328"/>
      <c r="K36" s="78"/>
      <c r="L36" s="78"/>
      <c r="M36" s="78"/>
      <c r="N36" s="78"/>
      <c r="O36" s="78"/>
      <c r="P36" s="78"/>
      <c r="Q36" s="78"/>
    </row>
    <row r="37" spans="1:17" ht="24.95" customHeight="1" x14ac:dyDescent="0.2">
      <c r="A37" s="8">
        <f t="shared" si="0"/>
        <v>31</v>
      </c>
      <c r="B37" s="134"/>
      <c r="C37" s="122"/>
      <c r="D37" s="382"/>
      <c r="E37" s="382"/>
      <c r="F37" s="171"/>
      <c r="G37" s="171"/>
      <c r="H37" s="113"/>
      <c r="I37" s="327"/>
      <c r="J37" s="328"/>
      <c r="K37" s="78"/>
      <c r="L37" s="78"/>
      <c r="M37" s="78"/>
      <c r="N37" s="78"/>
      <c r="O37" s="78"/>
      <c r="P37" s="78"/>
      <c r="Q37" s="78"/>
    </row>
    <row r="38" spans="1:17" ht="24.95" customHeight="1" x14ac:dyDescent="0.2">
      <c r="A38" s="8">
        <f t="shared" si="0"/>
        <v>32</v>
      </c>
      <c r="B38" s="134"/>
      <c r="C38" s="122"/>
      <c r="D38" s="382"/>
      <c r="E38" s="382"/>
      <c r="F38" s="171"/>
      <c r="G38" s="171"/>
      <c r="H38" s="245"/>
      <c r="I38" s="327"/>
      <c r="J38" s="328"/>
      <c r="K38" s="78"/>
      <c r="L38" s="78"/>
      <c r="M38" s="78"/>
      <c r="N38" s="78"/>
      <c r="O38" s="78"/>
      <c r="P38" s="78"/>
      <c r="Q38" s="78"/>
    </row>
    <row r="39" spans="1:17" ht="24.95" customHeight="1" x14ac:dyDescent="0.2">
      <c r="A39" s="8">
        <f t="shared" si="0"/>
        <v>33</v>
      </c>
      <c r="B39" s="131"/>
      <c r="C39" s="122"/>
      <c r="D39" s="382"/>
      <c r="E39" s="382"/>
      <c r="F39" s="171"/>
      <c r="G39" s="171"/>
      <c r="H39" s="113"/>
      <c r="I39" s="327"/>
      <c r="J39" s="328"/>
      <c r="K39" s="78"/>
      <c r="L39" s="78"/>
      <c r="M39" s="78"/>
      <c r="N39" s="78"/>
      <c r="O39" s="78"/>
      <c r="P39" s="78"/>
      <c r="Q39" s="78"/>
    </row>
    <row r="40" spans="1:17" ht="24.95" customHeight="1" x14ac:dyDescent="0.2">
      <c r="A40" s="8">
        <f t="shared" si="0"/>
        <v>34</v>
      </c>
      <c r="B40" s="131"/>
      <c r="C40" s="122"/>
      <c r="D40" s="382"/>
      <c r="E40" s="382"/>
      <c r="F40" s="171"/>
      <c r="G40" s="171"/>
      <c r="H40" s="113"/>
      <c r="I40" s="327"/>
      <c r="J40" s="328"/>
      <c r="K40" s="78"/>
      <c r="L40" s="78"/>
      <c r="M40" s="78"/>
      <c r="N40" s="78"/>
      <c r="O40" s="78"/>
      <c r="P40" s="78"/>
      <c r="Q40" s="78"/>
    </row>
    <row r="41" spans="1:17" ht="24.95" customHeight="1" x14ac:dyDescent="0.2">
      <c r="A41" s="8">
        <f t="shared" si="0"/>
        <v>35</v>
      </c>
      <c r="B41" s="131"/>
      <c r="C41" s="122"/>
      <c r="D41" s="382"/>
      <c r="E41" s="382"/>
      <c r="F41" s="171"/>
      <c r="G41" s="171"/>
      <c r="H41" s="113"/>
      <c r="I41" s="327"/>
      <c r="J41" s="328"/>
      <c r="K41" s="78"/>
      <c r="L41" s="78"/>
      <c r="M41" s="78"/>
      <c r="N41" s="78"/>
      <c r="O41" s="78"/>
      <c r="P41" s="78"/>
      <c r="Q41" s="78"/>
    </row>
    <row r="42" spans="1:17" ht="24.95" customHeight="1" x14ac:dyDescent="0.2">
      <c r="A42" s="8">
        <f t="shared" si="0"/>
        <v>36</v>
      </c>
      <c r="B42" s="131"/>
      <c r="C42" s="122"/>
      <c r="D42" s="382"/>
      <c r="E42" s="382"/>
      <c r="F42" s="171"/>
      <c r="G42" s="171"/>
      <c r="H42" s="113"/>
      <c r="I42" s="327"/>
      <c r="J42" s="328"/>
      <c r="K42" s="78"/>
      <c r="L42" s="78"/>
      <c r="M42" s="78"/>
      <c r="N42" s="78"/>
      <c r="O42" s="78"/>
      <c r="P42" s="78"/>
      <c r="Q42" s="78"/>
    </row>
    <row r="43" spans="1:17" ht="24.95" customHeight="1" x14ac:dyDescent="0.2">
      <c r="A43" s="8">
        <f t="shared" si="0"/>
        <v>37</v>
      </c>
      <c r="B43" s="131"/>
      <c r="C43" s="122"/>
      <c r="D43" s="382"/>
      <c r="E43" s="382"/>
      <c r="F43" s="171"/>
      <c r="G43" s="171"/>
      <c r="H43" s="113"/>
      <c r="I43" s="327"/>
      <c r="J43" s="328"/>
      <c r="K43" s="78"/>
      <c r="L43" s="78"/>
      <c r="M43" s="78"/>
      <c r="N43" s="78"/>
      <c r="O43" s="78"/>
      <c r="P43" s="78"/>
      <c r="Q43" s="78"/>
    </row>
    <row r="44" spans="1:17" ht="24.95" customHeight="1" x14ac:dyDescent="0.2">
      <c r="A44" s="8">
        <f t="shared" si="0"/>
        <v>38</v>
      </c>
      <c r="B44" s="131"/>
      <c r="C44" s="122"/>
      <c r="D44" s="382"/>
      <c r="E44" s="382"/>
      <c r="F44" s="171"/>
      <c r="G44" s="171"/>
      <c r="H44" s="113"/>
      <c r="I44" s="327"/>
      <c r="J44" s="328"/>
      <c r="K44" s="78"/>
      <c r="L44" s="78"/>
      <c r="M44" s="78"/>
      <c r="N44" s="78"/>
      <c r="O44" s="78"/>
      <c r="P44" s="78"/>
      <c r="Q44" s="78"/>
    </row>
    <row r="45" spans="1:17" ht="24.95" customHeight="1" x14ac:dyDescent="0.2">
      <c r="A45" s="8">
        <f t="shared" si="0"/>
        <v>39</v>
      </c>
      <c r="B45" s="131"/>
      <c r="C45" s="122"/>
      <c r="D45" s="382"/>
      <c r="E45" s="382"/>
      <c r="F45" s="171"/>
      <c r="G45" s="171"/>
      <c r="H45" s="113"/>
      <c r="I45" s="327"/>
      <c r="J45" s="328"/>
      <c r="K45" s="78"/>
      <c r="L45" s="78"/>
      <c r="M45" s="78"/>
      <c r="N45" s="78"/>
      <c r="O45" s="78"/>
      <c r="P45" s="78"/>
      <c r="Q45" s="78"/>
    </row>
    <row r="46" spans="1:17" ht="24.95" customHeight="1" x14ac:dyDescent="0.2">
      <c r="A46" s="8">
        <f t="shared" si="0"/>
        <v>40</v>
      </c>
      <c r="B46" s="131"/>
      <c r="C46" s="122"/>
      <c r="D46" s="382"/>
      <c r="E46" s="382"/>
      <c r="F46" s="171"/>
      <c r="G46" s="171"/>
      <c r="H46" s="113"/>
      <c r="I46" s="327"/>
      <c r="J46" s="328"/>
      <c r="K46" s="78"/>
      <c r="L46" s="78"/>
      <c r="M46" s="78"/>
      <c r="N46" s="78"/>
      <c r="O46" s="78"/>
      <c r="P46" s="78"/>
      <c r="Q46" s="78"/>
    </row>
    <row r="47" spans="1:17" ht="24.95" customHeight="1" x14ac:dyDescent="0.2">
      <c r="A47" s="8">
        <f t="shared" si="0"/>
        <v>41</v>
      </c>
      <c r="B47" s="131"/>
      <c r="C47" s="122"/>
      <c r="D47" s="382"/>
      <c r="E47" s="382"/>
      <c r="F47" s="171"/>
      <c r="G47" s="171"/>
      <c r="H47" s="113"/>
      <c r="I47" s="327"/>
      <c r="J47" s="328"/>
      <c r="K47" s="78"/>
      <c r="L47" s="78"/>
      <c r="M47" s="78"/>
      <c r="N47" s="78"/>
      <c r="O47" s="78"/>
      <c r="P47" s="78"/>
      <c r="Q47" s="78"/>
    </row>
    <row r="48" spans="1:17" ht="24.95" customHeight="1" x14ac:dyDescent="0.2">
      <c r="A48" s="8">
        <f t="shared" si="0"/>
        <v>42</v>
      </c>
      <c r="B48" s="131"/>
      <c r="C48" s="122"/>
      <c r="D48" s="382"/>
      <c r="E48" s="382"/>
      <c r="F48" s="171"/>
      <c r="G48" s="171"/>
      <c r="H48" s="113"/>
      <c r="I48" s="327"/>
      <c r="J48" s="328"/>
      <c r="K48" s="78"/>
      <c r="L48" s="78"/>
      <c r="M48" s="78"/>
      <c r="N48" s="78"/>
      <c r="O48" s="78"/>
      <c r="P48" s="78"/>
      <c r="Q48" s="78"/>
    </row>
    <row r="49" spans="1:17" ht="24.95" customHeight="1" x14ac:dyDescent="0.2">
      <c r="A49" s="8">
        <f t="shared" si="0"/>
        <v>43</v>
      </c>
      <c r="B49" s="131"/>
      <c r="C49" s="122"/>
      <c r="D49" s="382"/>
      <c r="E49" s="382"/>
      <c r="F49" s="171"/>
      <c r="G49" s="171"/>
      <c r="H49" s="113"/>
      <c r="I49" s="327"/>
      <c r="J49" s="328"/>
      <c r="K49" s="78"/>
      <c r="L49" s="78"/>
      <c r="M49" s="78"/>
      <c r="N49" s="78"/>
      <c r="O49" s="78"/>
      <c r="P49" s="78"/>
      <c r="Q49" s="78"/>
    </row>
    <row r="50" spans="1:17" ht="24.95" customHeight="1" x14ac:dyDescent="0.2">
      <c r="A50" s="8">
        <f t="shared" si="0"/>
        <v>44</v>
      </c>
      <c r="B50" s="131"/>
      <c r="C50" s="122"/>
      <c r="D50" s="382"/>
      <c r="E50" s="382"/>
      <c r="F50" s="171"/>
      <c r="G50" s="171"/>
      <c r="H50" s="113"/>
      <c r="I50" s="327"/>
      <c r="J50" s="328"/>
      <c r="K50" s="78"/>
      <c r="L50" s="78"/>
      <c r="M50" s="78"/>
      <c r="N50" s="78"/>
      <c r="O50" s="78"/>
      <c r="P50" s="78"/>
      <c r="Q50" s="78"/>
    </row>
    <row r="51" spans="1:17" ht="24.95" customHeight="1" x14ac:dyDescent="0.2">
      <c r="A51" s="8">
        <f t="shared" si="0"/>
        <v>45</v>
      </c>
      <c r="B51" s="131"/>
      <c r="C51" s="122"/>
      <c r="D51" s="382"/>
      <c r="E51" s="382"/>
      <c r="F51" s="171"/>
      <c r="G51" s="171"/>
      <c r="H51" s="113"/>
      <c r="I51" s="327"/>
      <c r="J51" s="328"/>
      <c r="K51" s="78"/>
      <c r="L51" s="78"/>
      <c r="M51" s="78"/>
      <c r="N51" s="78"/>
      <c r="O51" s="78"/>
      <c r="P51" s="78"/>
      <c r="Q51" s="78"/>
    </row>
    <row r="52" spans="1:17" ht="24.95" customHeight="1" x14ac:dyDescent="0.2">
      <c r="A52" s="8">
        <f t="shared" si="0"/>
        <v>46</v>
      </c>
      <c r="B52" s="131"/>
      <c r="C52" s="122"/>
      <c r="D52" s="382"/>
      <c r="E52" s="382"/>
      <c r="F52" s="171"/>
      <c r="G52" s="171"/>
      <c r="H52" s="113"/>
      <c r="I52" s="327"/>
      <c r="J52" s="328"/>
      <c r="K52" s="78"/>
      <c r="L52" s="78"/>
      <c r="M52" s="78"/>
      <c r="N52" s="78"/>
      <c r="O52" s="78"/>
      <c r="P52" s="78"/>
      <c r="Q52" s="78"/>
    </row>
    <row r="53" spans="1:17" ht="24.95" customHeight="1" x14ac:dyDescent="0.2">
      <c r="A53" s="8">
        <f t="shared" si="0"/>
        <v>47</v>
      </c>
      <c r="B53" s="131"/>
      <c r="C53" s="122"/>
      <c r="D53" s="382"/>
      <c r="E53" s="382"/>
      <c r="F53" s="171"/>
      <c r="G53" s="171"/>
      <c r="H53" s="113"/>
      <c r="I53" s="327"/>
      <c r="J53" s="328"/>
      <c r="K53" s="78"/>
      <c r="L53" s="78"/>
      <c r="M53" s="78"/>
      <c r="N53" s="78"/>
      <c r="O53" s="78"/>
      <c r="P53" s="78"/>
      <c r="Q53" s="78"/>
    </row>
    <row r="54" spans="1:17" ht="24.95" customHeight="1" x14ac:dyDescent="0.2">
      <c r="A54" s="8">
        <f t="shared" si="0"/>
        <v>48</v>
      </c>
      <c r="B54" s="131"/>
      <c r="C54" s="122"/>
      <c r="D54" s="382"/>
      <c r="E54" s="382"/>
      <c r="F54" s="171"/>
      <c r="G54" s="171"/>
      <c r="H54" s="113"/>
      <c r="I54" s="327"/>
      <c r="J54" s="328"/>
      <c r="K54" s="78"/>
      <c r="L54" s="78"/>
      <c r="M54" s="78"/>
      <c r="N54" s="78"/>
      <c r="O54" s="78"/>
      <c r="P54" s="78"/>
      <c r="Q54" s="78"/>
    </row>
    <row r="55" spans="1:17" ht="24.95" customHeight="1" x14ac:dyDescent="0.2">
      <c r="A55" s="8">
        <f t="shared" si="0"/>
        <v>49</v>
      </c>
      <c r="B55" s="131"/>
      <c r="C55" s="122"/>
      <c r="D55" s="382"/>
      <c r="E55" s="382"/>
      <c r="F55" s="171"/>
      <c r="G55" s="171"/>
      <c r="H55" s="113"/>
      <c r="I55" s="327"/>
      <c r="J55" s="328"/>
      <c r="K55" s="78"/>
      <c r="L55" s="78"/>
      <c r="M55" s="78"/>
      <c r="N55" s="78"/>
      <c r="O55" s="78"/>
      <c r="P55" s="78"/>
      <c r="Q55" s="78"/>
    </row>
    <row r="56" spans="1:17" ht="24.95" customHeight="1" x14ac:dyDescent="0.2">
      <c r="A56" s="8">
        <f t="shared" si="0"/>
        <v>50</v>
      </c>
      <c r="B56" s="131"/>
      <c r="C56" s="122"/>
      <c r="D56" s="382"/>
      <c r="E56" s="382"/>
      <c r="F56" s="171"/>
      <c r="G56" s="171"/>
      <c r="H56" s="113"/>
      <c r="I56" s="327"/>
      <c r="J56" s="328"/>
      <c r="K56" s="78"/>
      <c r="L56" s="78"/>
      <c r="M56" s="78"/>
      <c r="N56" s="78"/>
      <c r="O56" s="78"/>
      <c r="P56" s="78"/>
      <c r="Q56" s="78"/>
    </row>
    <row r="57" spans="1:17" ht="24.95" customHeight="1" x14ac:dyDescent="0.2">
      <c r="A57" s="8">
        <f t="shared" si="0"/>
        <v>51</v>
      </c>
      <c r="B57" s="131"/>
      <c r="C57" s="122"/>
      <c r="D57" s="382"/>
      <c r="E57" s="382"/>
      <c r="F57" s="171"/>
      <c r="G57" s="171"/>
      <c r="H57" s="113"/>
      <c r="I57" s="327"/>
      <c r="J57" s="328"/>
      <c r="K57" s="78"/>
      <c r="L57" s="78"/>
      <c r="M57" s="78"/>
      <c r="N57" s="78"/>
      <c r="O57" s="78"/>
      <c r="P57" s="78"/>
      <c r="Q57" s="78"/>
    </row>
    <row r="58" spans="1:17" ht="24.95" customHeight="1" x14ac:dyDescent="0.2">
      <c r="A58" s="8">
        <f t="shared" si="0"/>
        <v>52</v>
      </c>
      <c r="B58" s="131"/>
      <c r="C58" s="122"/>
      <c r="D58" s="382"/>
      <c r="E58" s="382"/>
      <c r="F58" s="171"/>
      <c r="G58" s="171"/>
      <c r="H58" s="113"/>
      <c r="I58" s="327"/>
      <c r="J58" s="328"/>
      <c r="K58" s="78"/>
      <c r="L58" s="78"/>
      <c r="M58" s="78"/>
      <c r="N58" s="78"/>
      <c r="O58" s="78"/>
      <c r="P58" s="78"/>
      <c r="Q58" s="78"/>
    </row>
    <row r="59" spans="1:17" ht="24.95" customHeight="1" x14ac:dyDescent="0.2">
      <c r="A59" s="8">
        <f t="shared" si="0"/>
        <v>53</v>
      </c>
      <c r="B59" s="131"/>
      <c r="C59" s="122"/>
      <c r="D59" s="382"/>
      <c r="E59" s="382"/>
      <c r="F59" s="171"/>
      <c r="G59" s="171"/>
      <c r="H59" s="113"/>
      <c r="I59" s="327"/>
      <c r="J59" s="328"/>
      <c r="K59" s="78"/>
      <c r="L59" s="78"/>
      <c r="M59" s="78"/>
      <c r="N59" s="78"/>
      <c r="O59" s="78"/>
      <c r="P59" s="78"/>
      <c r="Q59" s="78"/>
    </row>
    <row r="60" spans="1:17" ht="24.95" customHeight="1" x14ac:dyDescent="0.2">
      <c r="A60" s="8">
        <f t="shared" si="0"/>
        <v>54</v>
      </c>
      <c r="B60" s="131"/>
      <c r="C60" s="122"/>
      <c r="D60" s="382"/>
      <c r="E60" s="382"/>
      <c r="F60" s="171"/>
      <c r="G60" s="171"/>
      <c r="H60" s="113"/>
      <c r="I60" s="327"/>
      <c r="J60" s="328"/>
      <c r="K60" s="78"/>
      <c r="L60" s="78"/>
      <c r="M60" s="78"/>
      <c r="N60" s="78"/>
      <c r="O60" s="78"/>
      <c r="P60" s="78"/>
      <c r="Q60" s="78"/>
    </row>
    <row r="61" spans="1:17" ht="24.95" customHeight="1" x14ac:dyDescent="0.2">
      <c r="A61" s="8">
        <f t="shared" si="0"/>
        <v>55</v>
      </c>
      <c r="B61" s="131"/>
      <c r="C61" s="122"/>
      <c r="D61" s="382"/>
      <c r="E61" s="382"/>
      <c r="F61" s="171"/>
      <c r="G61" s="171"/>
      <c r="H61" s="113"/>
      <c r="I61" s="327"/>
      <c r="J61" s="328"/>
      <c r="K61" s="78"/>
      <c r="L61" s="78"/>
      <c r="M61" s="78"/>
      <c r="N61" s="78"/>
      <c r="O61" s="78"/>
      <c r="P61" s="78"/>
      <c r="Q61" s="78"/>
    </row>
    <row r="62" spans="1:17" ht="24.95" customHeight="1" x14ac:dyDescent="0.2">
      <c r="A62" s="8">
        <f t="shared" si="0"/>
        <v>56</v>
      </c>
      <c r="B62" s="131"/>
      <c r="C62" s="122"/>
      <c r="D62" s="382"/>
      <c r="E62" s="382"/>
      <c r="F62" s="171"/>
      <c r="G62" s="171"/>
      <c r="H62" s="113"/>
      <c r="I62" s="327"/>
      <c r="J62" s="328"/>
      <c r="K62" s="78"/>
      <c r="L62" s="78"/>
      <c r="M62" s="78"/>
      <c r="N62" s="78"/>
      <c r="O62" s="78"/>
      <c r="P62" s="78"/>
      <c r="Q62" s="78"/>
    </row>
    <row r="63" spans="1:17" ht="24.95" customHeight="1" x14ac:dyDescent="0.2">
      <c r="A63" s="8">
        <f t="shared" si="0"/>
        <v>57</v>
      </c>
      <c r="B63" s="131"/>
      <c r="C63" s="122"/>
      <c r="D63" s="382"/>
      <c r="E63" s="382"/>
      <c r="F63" s="171"/>
      <c r="G63" s="171"/>
      <c r="H63" s="113"/>
      <c r="I63" s="327"/>
      <c r="J63" s="328"/>
      <c r="K63" s="78"/>
      <c r="L63" s="78"/>
      <c r="M63" s="78"/>
      <c r="N63" s="78"/>
      <c r="O63" s="78"/>
      <c r="P63" s="78"/>
      <c r="Q63" s="78"/>
    </row>
    <row r="64" spans="1:17" ht="24.95" customHeight="1" x14ac:dyDescent="0.2">
      <c r="A64" s="8">
        <f t="shared" si="0"/>
        <v>58</v>
      </c>
      <c r="B64" s="131"/>
      <c r="C64" s="122"/>
      <c r="D64" s="382"/>
      <c r="E64" s="382"/>
      <c r="F64" s="171"/>
      <c r="G64" s="171"/>
      <c r="H64" s="113"/>
      <c r="I64" s="327"/>
      <c r="J64" s="328"/>
      <c r="K64" s="78"/>
      <c r="L64" s="78"/>
      <c r="M64" s="78"/>
      <c r="N64" s="78"/>
      <c r="O64" s="78"/>
      <c r="P64" s="78"/>
      <c r="Q64" s="78"/>
    </row>
    <row r="65" spans="1:17" ht="24.95" customHeight="1" x14ac:dyDescent="0.2">
      <c r="A65" s="8">
        <f t="shared" si="0"/>
        <v>59</v>
      </c>
      <c r="B65" s="131"/>
      <c r="C65" s="122"/>
      <c r="D65" s="382"/>
      <c r="E65" s="382"/>
      <c r="F65" s="171"/>
      <c r="G65" s="171"/>
      <c r="H65" s="113"/>
      <c r="I65" s="327"/>
      <c r="J65" s="328"/>
      <c r="K65" s="78"/>
      <c r="L65" s="78"/>
      <c r="M65" s="78"/>
      <c r="N65" s="78"/>
      <c r="O65" s="78"/>
      <c r="P65" s="78"/>
      <c r="Q65" s="78"/>
    </row>
    <row r="66" spans="1:17" ht="24.95" customHeight="1" x14ac:dyDescent="0.2">
      <c r="A66" s="8">
        <f t="shared" si="0"/>
        <v>60</v>
      </c>
      <c r="B66" s="131"/>
      <c r="C66" s="122"/>
      <c r="D66" s="382"/>
      <c r="E66" s="382"/>
      <c r="F66" s="171"/>
      <c r="G66" s="171"/>
      <c r="H66" s="113"/>
      <c r="I66" s="327"/>
      <c r="J66" s="328"/>
      <c r="K66" s="78"/>
      <c r="L66" s="78"/>
      <c r="M66" s="78"/>
      <c r="N66" s="78"/>
      <c r="O66" s="78"/>
      <c r="P66" s="78"/>
      <c r="Q66" s="78"/>
    </row>
    <row r="67" spans="1:17" ht="24.95" customHeight="1" x14ac:dyDescent="0.2">
      <c r="A67" s="8">
        <f t="shared" si="0"/>
        <v>61</v>
      </c>
      <c r="B67" s="131"/>
      <c r="C67" s="122"/>
      <c r="D67" s="382"/>
      <c r="E67" s="382"/>
      <c r="F67" s="171"/>
      <c r="G67" s="171"/>
      <c r="H67" s="113"/>
      <c r="I67" s="327"/>
      <c r="J67" s="328"/>
      <c r="K67" s="78"/>
      <c r="L67" s="78"/>
      <c r="M67" s="78"/>
      <c r="N67" s="78"/>
      <c r="O67" s="78"/>
      <c r="P67" s="78"/>
      <c r="Q67" s="78"/>
    </row>
    <row r="68" spans="1:17" ht="24.95" customHeight="1" x14ac:dyDescent="0.2">
      <c r="A68" s="8">
        <f t="shared" si="0"/>
        <v>62</v>
      </c>
      <c r="B68" s="131"/>
      <c r="C68" s="122"/>
      <c r="D68" s="382"/>
      <c r="E68" s="382"/>
      <c r="F68" s="171"/>
      <c r="G68" s="171"/>
      <c r="H68" s="113"/>
      <c r="I68" s="327"/>
      <c r="J68" s="328"/>
      <c r="K68" s="78"/>
      <c r="L68" s="78"/>
      <c r="M68" s="78"/>
      <c r="N68" s="78"/>
      <c r="O68" s="78"/>
      <c r="P68" s="78"/>
      <c r="Q68" s="78"/>
    </row>
    <row r="69" spans="1:17" ht="24.95" customHeight="1" x14ac:dyDescent="0.2">
      <c r="A69" s="8">
        <f t="shared" si="0"/>
        <v>63</v>
      </c>
      <c r="B69" s="131"/>
      <c r="C69" s="122"/>
      <c r="D69" s="382"/>
      <c r="E69" s="382"/>
      <c r="F69" s="171"/>
      <c r="G69" s="171"/>
      <c r="H69" s="113"/>
      <c r="I69" s="327"/>
      <c r="J69" s="328"/>
      <c r="K69" s="78"/>
      <c r="L69" s="78"/>
      <c r="M69" s="78"/>
      <c r="N69" s="78"/>
      <c r="O69" s="78"/>
      <c r="P69" s="78"/>
      <c r="Q69" s="78"/>
    </row>
    <row r="70" spans="1:17" ht="24.95" customHeight="1" x14ac:dyDescent="0.2">
      <c r="A70" s="8">
        <f t="shared" si="0"/>
        <v>64</v>
      </c>
      <c r="B70" s="131"/>
      <c r="C70" s="122"/>
      <c r="D70" s="382"/>
      <c r="E70" s="382"/>
      <c r="F70" s="171"/>
      <c r="G70" s="171"/>
      <c r="H70" s="113"/>
      <c r="I70" s="327"/>
      <c r="J70" s="328"/>
      <c r="K70" s="78"/>
      <c r="L70" s="78"/>
      <c r="M70" s="78"/>
      <c r="N70" s="78"/>
      <c r="O70" s="78"/>
      <c r="P70" s="78"/>
      <c r="Q70" s="78"/>
    </row>
    <row r="71" spans="1:17" ht="24.95" customHeight="1" x14ac:dyDescent="0.2">
      <c r="A71" s="8">
        <f t="shared" si="0"/>
        <v>65</v>
      </c>
      <c r="B71" s="131"/>
      <c r="C71" s="122"/>
      <c r="D71" s="382"/>
      <c r="E71" s="382"/>
      <c r="F71" s="171"/>
      <c r="G71" s="171"/>
      <c r="H71" s="113"/>
      <c r="I71" s="327"/>
      <c r="J71" s="328"/>
      <c r="K71" s="78"/>
      <c r="L71" s="78"/>
      <c r="M71" s="78"/>
      <c r="N71" s="78"/>
      <c r="O71" s="78"/>
      <c r="P71" s="78"/>
      <c r="Q71" s="78"/>
    </row>
    <row r="72" spans="1:17" ht="24.95" customHeight="1" x14ac:dyDescent="0.2">
      <c r="A72" s="8">
        <f>1+A71</f>
        <v>66</v>
      </c>
      <c r="B72" s="131"/>
      <c r="C72" s="122"/>
      <c r="D72" s="382"/>
      <c r="E72" s="382"/>
      <c r="F72" s="171"/>
      <c r="G72" s="171"/>
      <c r="H72" s="113"/>
      <c r="I72" s="327"/>
      <c r="J72" s="328"/>
      <c r="K72" s="78"/>
      <c r="L72" s="78"/>
      <c r="M72" s="78"/>
      <c r="N72" s="78"/>
      <c r="O72" s="78"/>
      <c r="P72" s="78"/>
      <c r="Q72" s="78"/>
    </row>
    <row r="73" spans="1:17" ht="24.95" customHeight="1" x14ac:dyDescent="0.2">
      <c r="A73" s="8">
        <f>1+A72</f>
        <v>67</v>
      </c>
      <c r="B73" s="131"/>
      <c r="C73" s="122"/>
      <c r="D73" s="382"/>
      <c r="E73" s="382"/>
      <c r="F73" s="171"/>
      <c r="G73" s="171"/>
      <c r="H73" s="113"/>
      <c r="I73" s="327"/>
      <c r="J73" s="328"/>
      <c r="K73" s="78"/>
      <c r="L73" s="78"/>
      <c r="M73" s="78"/>
      <c r="N73" s="78"/>
      <c r="O73" s="78"/>
      <c r="P73" s="78"/>
      <c r="Q73" s="78"/>
    </row>
    <row r="74" spans="1:17" ht="24.95" customHeight="1" x14ac:dyDescent="0.2">
      <c r="A74" s="8">
        <f>1+A73</f>
        <v>68</v>
      </c>
      <c r="B74" s="131"/>
      <c r="C74" s="122"/>
      <c r="D74" s="382"/>
      <c r="E74" s="382"/>
      <c r="F74" s="171"/>
      <c r="G74" s="171"/>
      <c r="H74" s="113"/>
      <c r="I74" s="327"/>
      <c r="J74" s="328"/>
      <c r="K74" s="78"/>
      <c r="L74" s="78"/>
      <c r="M74" s="78"/>
      <c r="N74" s="78"/>
      <c r="O74" s="78"/>
      <c r="P74" s="78"/>
      <c r="Q74" s="78"/>
    </row>
    <row r="75" spans="1:17" ht="24.95" customHeight="1" x14ac:dyDescent="0.2">
      <c r="A75" s="8">
        <f>1+A74</f>
        <v>69</v>
      </c>
      <c r="B75" s="131"/>
      <c r="C75" s="122"/>
      <c r="D75" s="382"/>
      <c r="E75" s="382"/>
      <c r="F75" s="171"/>
      <c r="G75" s="171"/>
      <c r="H75" s="113"/>
      <c r="I75" s="327"/>
      <c r="J75" s="328"/>
      <c r="K75" s="78"/>
      <c r="L75" s="78"/>
      <c r="M75" s="78"/>
      <c r="N75" s="78"/>
      <c r="O75" s="78"/>
      <c r="P75" s="78"/>
      <c r="Q75" s="78"/>
    </row>
    <row r="76" spans="1:17" ht="24.95" customHeight="1" thickBot="1" x14ac:dyDescent="0.25">
      <c r="A76" s="8">
        <f>1+A75</f>
        <v>70</v>
      </c>
      <c r="B76" s="132"/>
      <c r="C76" s="118"/>
      <c r="D76" s="383"/>
      <c r="E76" s="383"/>
      <c r="F76" s="172"/>
      <c r="G76" s="172"/>
      <c r="H76" s="114"/>
      <c r="I76" s="345"/>
      <c r="J76" s="346"/>
      <c r="K76" s="78"/>
      <c r="L76" s="78"/>
      <c r="M76" s="78"/>
      <c r="N76" s="78"/>
      <c r="O76" s="78"/>
      <c r="P76" s="78"/>
      <c r="Q76" s="78"/>
    </row>
    <row r="77" spans="1:17" ht="24.95" customHeight="1" x14ac:dyDescent="0.2">
      <c r="A77" s="8">
        <v>71</v>
      </c>
      <c r="B77" s="130"/>
      <c r="C77" s="100"/>
      <c r="D77" s="384"/>
      <c r="E77" s="384"/>
      <c r="F77" s="184"/>
      <c r="G77" s="184"/>
      <c r="H77" s="112"/>
      <c r="I77" s="334"/>
      <c r="J77" s="335"/>
      <c r="K77" s="78"/>
      <c r="L77" s="78"/>
      <c r="M77" s="78"/>
      <c r="N77" s="78"/>
      <c r="O77" s="78"/>
      <c r="P77" s="78"/>
      <c r="Q77" s="78"/>
    </row>
    <row r="78" spans="1:17" ht="24.95" customHeight="1" x14ac:dyDescent="0.2">
      <c r="A78" s="8">
        <v>72</v>
      </c>
      <c r="B78" s="131"/>
      <c r="C78" s="122"/>
      <c r="D78" s="382"/>
      <c r="E78" s="382"/>
      <c r="F78" s="171"/>
      <c r="G78" s="171"/>
      <c r="H78" s="113"/>
      <c r="I78" s="327"/>
      <c r="J78" s="328"/>
      <c r="K78" s="78"/>
      <c r="L78" s="78"/>
      <c r="M78" s="78"/>
      <c r="N78" s="78"/>
      <c r="O78" s="78"/>
      <c r="P78" s="78"/>
      <c r="Q78" s="78"/>
    </row>
    <row r="79" spans="1:17" ht="24.95" customHeight="1" x14ac:dyDescent="0.2">
      <c r="A79" s="8">
        <v>73</v>
      </c>
      <c r="B79" s="131"/>
      <c r="C79" s="122"/>
      <c r="D79" s="382"/>
      <c r="E79" s="382"/>
      <c r="F79" s="171"/>
      <c r="G79" s="171"/>
      <c r="H79" s="113"/>
      <c r="I79" s="327"/>
      <c r="J79" s="328"/>
      <c r="K79" s="78"/>
      <c r="L79" s="78"/>
      <c r="M79" s="78"/>
      <c r="N79" s="78"/>
      <c r="O79" s="78"/>
      <c r="P79" s="78"/>
      <c r="Q79" s="78"/>
    </row>
    <row r="80" spans="1:17" ht="24.95" customHeight="1" x14ac:dyDescent="0.2">
      <c r="A80" s="8">
        <v>74</v>
      </c>
      <c r="B80" s="131"/>
      <c r="C80" s="122"/>
      <c r="D80" s="382"/>
      <c r="E80" s="382"/>
      <c r="F80" s="171"/>
      <c r="G80" s="171"/>
      <c r="H80" s="113"/>
      <c r="I80" s="327"/>
      <c r="J80" s="328"/>
      <c r="K80" s="78"/>
      <c r="L80" s="78"/>
      <c r="M80" s="78"/>
      <c r="N80" s="78"/>
      <c r="O80" s="78"/>
      <c r="P80" s="78"/>
      <c r="Q80" s="78"/>
    </row>
    <row r="81" spans="1:17" ht="24.95" customHeight="1" x14ac:dyDescent="0.2">
      <c r="A81" s="8">
        <v>75</v>
      </c>
      <c r="B81" s="131"/>
      <c r="C81" s="122"/>
      <c r="D81" s="382"/>
      <c r="E81" s="382"/>
      <c r="F81" s="171"/>
      <c r="G81" s="171"/>
      <c r="H81" s="113"/>
      <c r="I81" s="327"/>
      <c r="J81" s="328"/>
      <c r="K81" s="78"/>
      <c r="L81" s="78"/>
      <c r="M81" s="78"/>
      <c r="N81" s="78"/>
      <c r="O81" s="78"/>
      <c r="P81" s="78"/>
      <c r="Q81" s="78"/>
    </row>
    <row r="82" spans="1:17" ht="24.95" customHeight="1" x14ac:dyDescent="0.2">
      <c r="A82" s="8">
        <v>76</v>
      </c>
      <c r="B82" s="131"/>
      <c r="C82" s="122"/>
      <c r="D82" s="382"/>
      <c r="E82" s="382"/>
      <c r="F82" s="171"/>
      <c r="G82" s="171"/>
      <c r="H82" s="113"/>
      <c r="I82" s="327"/>
      <c r="J82" s="328"/>
      <c r="K82" s="78"/>
      <c r="L82" s="78"/>
      <c r="M82" s="78"/>
      <c r="N82" s="78"/>
      <c r="O82" s="78"/>
      <c r="P82" s="78"/>
      <c r="Q82" s="78"/>
    </row>
    <row r="83" spans="1:17" ht="24.95" customHeight="1" x14ac:dyDescent="0.2">
      <c r="A83" s="8">
        <v>77</v>
      </c>
      <c r="B83" s="131"/>
      <c r="C83" s="122"/>
      <c r="D83" s="382"/>
      <c r="E83" s="382"/>
      <c r="F83" s="171"/>
      <c r="G83" s="171"/>
      <c r="H83" s="113"/>
      <c r="I83" s="327"/>
      <c r="J83" s="328"/>
      <c r="K83" s="78"/>
      <c r="L83" s="78"/>
      <c r="M83" s="78"/>
      <c r="N83" s="78"/>
      <c r="O83" s="78"/>
      <c r="P83" s="78"/>
      <c r="Q83" s="78"/>
    </row>
    <row r="84" spans="1:17" ht="24.95" customHeight="1" x14ac:dyDescent="0.2">
      <c r="A84" s="8">
        <v>78</v>
      </c>
      <c r="B84" s="131"/>
      <c r="C84" s="122"/>
      <c r="D84" s="382"/>
      <c r="E84" s="382"/>
      <c r="F84" s="171"/>
      <c r="G84" s="171"/>
      <c r="H84" s="113"/>
      <c r="I84" s="327"/>
      <c r="J84" s="328"/>
      <c r="K84" s="78"/>
      <c r="L84" s="78"/>
      <c r="M84" s="78"/>
      <c r="N84" s="78"/>
      <c r="O84" s="78"/>
      <c r="P84" s="78"/>
      <c r="Q84" s="78"/>
    </row>
    <row r="85" spans="1:17" ht="24.95" customHeight="1" x14ac:dyDescent="0.2">
      <c r="A85" s="8">
        <v>79</v>
      </c>
      <c r="B85" s="131"/>
      <c r="C85" s="122"/>
      <c r="D85" s="382"/>
      <c r="E85" s="382"/>
      <c r="F85" s="171"/>
      <c r="G85" s="171"/>
      <c r="H85" s="113"/>
      <c r="I85" s="327"/>
      <c r="J85" s="328"/>
      <c r="K85" s="78"/>
      <c r="L85" s="78"/>
      <c r="M85" s="78"/>
      <c r="N85" s="78"/>
      <c r="O85" s="78"/>
      <c r="P85" s="78"/>
      <c r="Q85" s="78"/>
    </row>
    <row r="86" spans="1:17" ht="24.95" customHeight="1" x14ac:dyDescent="0.2">
      <c r="A86" s="8">
        <v>80</v>
      </c>
      <c r="B86" s="131"/>
      <c r="C86" s="122"/>
      <c r="D86" s="382"/>
      <c r="E86" s="382"/>
      <c r="F86" s="171"/>
      <c r="G86" s="171"/>
      <c r="H86" s="113"/>
      <c r="I86" s="327"/>
      <c r="J86" s="328"/>
      <c r="K86" s="78"/>
      <c r="L86" s="78"/>
      <c r="M86" s="78"/>
      <c r="N86" s="78"/>
      <c r="O86" s="78"/>
      <c r="P86" s="78"/>
      <c r="Q86" s="78"/>
    </row>
    <row r="87" spans="1:17" ht="24.95" customHeight="1" x14ac:dyDescent="0.2">
      <c r="A87" s="8">
        <v>81</v>
      </c>
      <c r="B87" s="131"/>
      <c r="C87" s="122"/>
      <c r="D87" s="382"/>
      <c r="E87" s="382"/>
      <c r="F87" s="171"/>
      <c r="G87" s="171"/>
      <c r="H87" s="113"/>
      <c r="I87" s="327"/>
      <c r="J87" s="328"/>
      <c r="K87" s="78"/>
      <c r="L87" s="78"/>
      <c r="M87" s="78"/>
      <c r="N87" s="78"/>
      <c r="O87" s="78"/>
      <c r="P87" s="78"/>
      <c r="Q87" s="78"/>
    </row>
    <row r="88" spans="1:17" ht="24.95" customHeight="1" x14ac:dyDescent="0.2">
      <c r="A88" s="8">
        <v>82</v>
      </c>
      <c r="B88" s="131"/>
      <c r="C88" s="122"/>
      <c r="D88" s="382"/>
      <c r="E88" s="382"/>
      <c r="F88" s="171"/>
      <c r="G88" s="171"/>
      <c r="H88" s="113"/>
      <c r="I88" s="327"/>
      <c r="J88" s="328"/>
      <c r="K88" s="78"/>
      <c r="L88" s="78"/>
      <c r="M88" s="78"/>
      <c r="N88" s="78"/>
      <c r="O88" s="78"/>
      <c r="P88" s="78"/>
      <c r="Q88" s="78"/>
    </row>
    <row r="89" spans="1:17" ht="24.95" customHeight="1" x14ac:dyDescent="0.2">
      <c r="A89" s="8">
        <v>83</v>
      </c>
      <c r="B89" s="131"/>
      <c r="C89" s="122"/>
      <c r="D89" s="382"/>
      <c r="E89" s="382"/>
      <c r="F89" s="171"/>
      <c r="G89" s="171"/>
      <c r="H89" s="113"/>
      <c r="I89" s="327"/>
      <c r="J89" s="328"/>
      <c r="K89" s="78"/>
      <c r="L89" s="78"/>
      <c r="M89" s="78"/>
      <c r="N89" s="78"/>
      <c r="O89" s="78"/>
      <c r="P89" s="78"/>
      <c r="Q89" s="78"/>
    </row>
    <row r="90" spans="1:17" ht="24.95" customHeight="1" x14ac:dyDescent="0.2">
      <c r="A90" s="8">
        <v>84</v>
      </c>
      <c r="B90" s="131"/>
      <c r="C90" s="122"/>
      <c r="D90" s="382"/>
      <c r="E90" s="382"/>
      <c r="F90" s="171"/>
      <c r="G90" s="171"/>
      <c r="H90" s="113"/>
      <c r="I90" s="327"/>
      <c r="J90" s="328"/>
      <c r="K90" s="78"/>
      <c r="L90" s="78"/>
      <c r="M90" s="78"/>
      <c r="N90" s="78"/>
      <c r="O90" s="78"/>
      <c r="P90" s="78"/>
      <c r="Q90" s="78"/>
    </row>
    <row r="91" spans="1:17" ht="24.95" customHeight="1" x14ac:dyDescent="0.2">
      <c r="A91" s="8">
        <v>85</v>
      </c>
      <c r="B91" s="131"/>
      <c r="C91" s="122"/>
      <c r="D91" s="382"/>
      <c r="E91" s="382"/>
      <c r="F91" s="171"/>
      <c r="G91" s="171"/>
      <c r="H91" s="113"/>
      <c r="I91" s="327"/>
      <c r="J91" s="328"/>
      <c r="K91" s="78"/>
      <c r="L91" s="78"/>
      <c r="M91" s="78"/>
      <c r="N91" s="78"/>
      <c r="O91" s="78"/>
      <c r="P91" s="78"/>
      <c r="Q91" s="78"/>
    </row>
    <row r="92" spans="1:17" ht="24.95" customHeight="1" x14ac:dyDescent="0.2">
      <c r="A92" s="8">
        <v>86</v>
      </c>
      <c r="B92" s="131"/>
      <c r="C92" s="122"/>
      <c r="D92" s="382"/>
      <c r="E92" s="382"/>
      <c r="F92" s="171"/>
      <c r="G92" s="171"/>
      <c r="H92" s="113"/>
      <c r="I92" s="327"/>
      <c r="J92" s="328"/>
      <c r="K92" s="78"/>
      <c r="L92" s="78"/>
      <c r="M92" s="78"/>
      <c r="N92" s="78"/>
      <c r="O92" s="78"/>
      <c r="P92" s="78"/>
      <c r="Q92" s="78"/>
    </row>
    <row r="93" spans="1:17" ht="24.95" customHeight="1" x14ac:dyDescent="0.2">
      <c r="A93" s="8">
        <v>87</v>
      </c>
      <c r="B93" s="131"/>
      <c r="C93" s="122"/>
      <c r="D93" s="382"/>
      <c r="E93" s="382"/>
      <c r="F93" s="171"/>
      <c r="G93" s="171"/>
      <c r="H93" s="113"/>
      <c r="I93" s="327"/>
      <c r="J93" s="328"/>
      <c r="K93" s="78"/>
      <c r="L93" s="78"/>
      <c r="M93" s="78"/>
      <c r="N93" s="78"/>
      <c r="O93" s="78"/>
      <c r="P93" s="78"/>
      <c r="Q93" s="78"/>
    </row>
    <row r="94" spans="1:17" ht="24.95" customHeight="1" x14ac:dyDescent="0.2">
      <c r="A94" s="8">
        <v>88</v>
      </c>
      <c r="B94" s="131"/>
      <c r="C94" s="122"/>
      <c r="D94" s="382"/>
      <c r="E94" s="382"/>
      <c r="F94" s="171"/>
      <c r="G94" s="171"/>
      <c r="H94" s="113"/>
      <c r="I94" s="327"/>
      <c r="J94" s="328"/>
      <c r="K94" s="78"/>
      <c r="L94" s="78"/>
      <c r="M94" s="78"/>
      <c r="N94" s="78"/>
      <c r="O94" s="78"/>
      <c r="P94" s="78"/>
      <c r="Q94" s="78"/>
    </row>
    <row r="95" spans="1:17" ht="24.95" customHeight="1" x14ac:dyDescent="0.2">
      <c r="A95" s="8">
        <v>89</v>
      </c>
      <c r="B95" s="131"/>
      <c r="C95" s="122"/>
      <c r="D95" s="382"/>
      <c r="E95" s="382"/>
      <c r="F95" s="171"/>
      <c r="G95" s="171"/>
      <c r="H95" s="113"/>
      <c r="I95" s="327"/>
      <c r="J95" s="328"/>
      <c r="K95" s="78"/>
      <c r="L95" s="78"/>
      <c r="M95" s="78"/>
      <c r="N95" s="78"/>
      <c r="O95" s="78"/>
      <c r="P95" s="78"/>
      <c r="Q95" s="78"/>
    </row>
    <row r="96" spans="1:17" ht="24.95" customHeight="1" x14ac:dyDescent="0.2">
      <c r="A96" s="8">
        <v>90</v>
      </c>
      <c r="B96" s="131"/>
      <c r="C96" s="122"/>
      <c r="D96" s="382"/>
      <c r="E96" s="382"/>
      <c r="F96" s="171"/>
      <c r="G96" s="171"/>
      <c r="H96" s="113"/>
      <c r="I96" s="327"/>
      <c r="J96" s="328"/>
      <c r="K96" s="78"/>
      <c r="L96" s="78"/>
      <c r="M96" s="78"/>
      <c r="N96" s="78"/>
      <c r="O96" s="78"/>
      <c r="P96" s="78"/>
      <c r="Q96" s="78"/>
    </row>
    <row r="97" spans="1:17" ht="24.95" customHeight="1" x14ac:dyDescent="0.2">
      <c r="A97" s="8">
        <v>91</v>
      </c>
      <c r="B97" s="131"/>
      <c r="C97" s="122"/>
      <c r="D97" s="382"/>
      <c r="E97" s="382"/>
      <c r="F97" s="171"/>
      <c r="G97" s="171"/>
      <c r="H97" s="113"/>
      <c r="I97" s="327"/>
      <c r="J97" s="328"/>
      <c r="K97" s="78"/>
      <c r="L97" s="78"/>
      <c r="M97" s="78"/>
      <c r="N97" s="78"/>
      <c r="O97" s="78"/>
      <c r="P97" s="78"/>
      <c r="Q97" s="78"/>
    </row>
    <row r="98" spans="1:17" ht="24.95" customHeight="1" x14ac:dyDescent="0.2">
      <c r="A98" s="8">
        <v>92</v>
      </c>
      <c r="B98" s="131"/>
      <c r="C98" s="122"/>
      <c r="D98" s="382"/>
      <c r="E98" s="382"/>
      <c r="F98" s="171"/>
      <c r="G98" s="171"/>
      <c r="H98" s="113"/>
      <c r="I98" s="327"/>
      <c r="J98" s="328"/>
      <c r="K98" s="78"/>
      <c r="L98" s="78"/>
      <c r="M98" s="78"/>
      <c r="N98" s="78"/>
      <c r="O98" s="78"/>
      <c r="P98" s="78"/>
      <c r="Q98" s="78"/>
    </row>
    <row r="99" spans="1:17" ht="24.95" customHeight="1" x14ac:dyDescent="0.2">
      <c r="A99" s="8">
        <v>93</v>
      </c>
      <c r="B99" s="131"/>
      <c r="C99" s="122"/>
      <c r="D99" s="382"/>
      <c r="E99" s="382"/>
      <c r="F99" s="171"/>
      <c r="G99" s="171"/>
      <c r="H99" s="113"/>
      <c r="I99" s="327"/>
      <c r="J99" s="328"/>
      <c r="K99" s="78"/>
      <c r="L99" s="78"/>
      <c r="M99" s="78"/>
      <c r="N99" s="78"/>
      <c r="O99" s="78"/>
      <c r="P99" s="78"/>
      <c r="Q99" s="78"/>
    </row>
    <row r="100" spans="1:17" ht="24.95" customHeight="1" x14ac:dyDescent="0.2">
      <c r="A100" s="8">
        <v>94</v>
      </c>
      <c r="B100" s="131"/>
      <c r="C100" s="122"/>
      <c r="D100" s="382"/>
      <c r="E100" s="382"/>
      <c r="F100" s="171"/>
      <c r="G100" s="171"/>
      <c r="H100" s="113"/>
      <c r="I100" s="327"/>
      <c r="J100" s="328"/>
      <c r="K100" s="78"/>
      <c r="L100" s="78"/>
      <c r="M100" s="78"/>
      <c r="N100" s="78"/>
      <c r="O100" s="78"/>
      <c r="P100" s="78"/>
      <c r="Q100" s="78"/>
    </row>
    <row r="101" spans="1:17" ht="24.95" customHeight="1" x14ac:dyDescent="0.2">
      <c r="A101" s="8">
        <v>95</v>
      </c>
      <c r="B101" s="131"/>
      <c r="C101" s="122"/>
      <c r="D101" s="382"/>
      <c r="E101" s="382"/>
      <c r="F101" s="171"/>
      <c r="G101" s="171"/>
      <c r="H101" s="113"/>
      <c r="I101" s="327"/>
      <c r="J101" s="328"/>
      <c r="K101" s="78"/>
      <c r="L101" s="78"/>
      <c r="M101" s="78"/>
      <c r="N101" s="78"/>
      <c r="O101" s="78"/>
      <c r="P101" s="78"/>
      <c r="Q101" s="78"/>
    </row>
    <row r="102" spans="1:17" ht="24.95" customHeight="1" x14ac:dyDescent="0.2">
      <c r="A102" s="8">
        <v>96</v>
      </c>
      <c r="B102" s="131"/>
      <c r="C102" s="122"/>
      <c r="D102" s="382"/>
      <c r="E102" s="382"/>
      <c r="F102" s="171"/>
      <c r="G102" s="171"/>
      <c r="H102" s="113"/>
      <c r="I102" s="327"/>
      <c r="J102" s="328"/>
      <c r="K102" s="78"/>
      <c r="L102" s="78"/>
      <c r="M102" s="78"/>
      <c r="N102" s="78"/>
      <c r="O102" s="78"/>
      <c r="P102" s="78"/>
      <c r="Q102" s="78"/>
    </row>
    <row r="103" spans="1:17" ht="24.95" customHeight="1" x14ac:dyDescent="0.2">
      <c r="A103" s="8">
        <v>97</v>
      </c>
      <c r="B103" s="131"/>
      <c r="C103" s="122"/>
      <c r="D103" s="382"/>
      <c r="E103" s="382"/>
      <c r="F103" s="171"/>
      <c r="G103" s="171"/>
      <c r="H103" s="113"/>
      <c r="I103" s="327"/>
      <c r="J103" s="328"/>
      <c r="K103" s="78"/>
      <c r="L103" s="78"/>
      <c r="M103" s="78"/>
      <c r="N103" s="78"/>
      <c r="O103" s="78"/>
      <c r="P103" s="78"/>
      <c r="Q103" s="78"/>
    </row>
    <row r="104" spans="1:17" ht="24.95" customHeight="1" x14ac:dyDescent="0.2">
      <c r="A104" s="8">
        <v>98</v>
      </c>
      <c r="B104" s="131"/>
      <c r="C104" s="122"/>
      <c r="D104" s="382"/>
      <c r="E104" s="382"/>
      <c r="F104" s="171"/>
      <c r="G104" s="171"/>
      <c r="H104" s="113"/>
      <c r="I104" s="327"/>
      <c r="J104" s="328"/>
      <c r="K104" s="78"/>
      <c r="L104" s="78"/>
      <c r="M104" s="78"/>
      <c r="N104" s="78"/>
      <c r="O104" s="78"/>
      <c r="P104" s="78"/>
      <c r="Q104" s="78"/>
    </row>
    <row r="105" spans="1:17" ht="24.95" customHeight="1" x14ac:dyDescent="0.2">
      <c r="A105" s="8">
        <v>99</v>
      </c>
      <c r="B105" s="131"/>
      <c r="C105" s="122"/>
      <c r="D105" s="382"/>
      <c r="E105" s="382"/>
      <c r="F105" s="171"/>
      <c r="G105" s="171"/>
      <c r="H105" s="113"/>
      <c r="I105" s="327"/>
      <c r="J105" s="328"/>
      <c r="K105" s="78"/>
      <c r="L105" s="78"/>
      <c r="M105" s="78"/>
      <c r="N105" s="78"/>
      <c r="O105" s="78"/>
      <c r="P105" s="78"/>
      <c r="Q105" s="78"/>
    </row>
    <row r="106" spans="1:17" ht="24.95" customHeight="1" x14ac:dyDescent="0.2">
      <c r="A106" s="8">
        <v>100</v>
      </c>
      <c r="B106" s="131"/>
      <c r="C106" s="122"/>
      <c r="D106" s="382"/>
      <c r="E106" s="382"/>
      <c r="F106" s="171"/>
      <c r="G106" s="171"/>
      <c r="H106" s="113"/>
      <c r="I106" s="327"/>
      <c r="J106" s="328"/>
      <c r="K106" s="78"/>
      <c r="L106" s="78"/>
      <c r="M106" s="78"/>
      <c r="N106" s="78"/>
      <c r="O106" s="78"/>
      <c r="P106" s="78"/>
      <c r="Q106" s="78"/>
    </row>
    <row r="107" spans="1:17" ht="24.95" customHeight="1" x14ac:dyDescent="0.2">
      <c r="A107" s="8">
        <v>101</v>
      </c>
      <c r="B107" s="131"/>
      <c r="C107" s="122"/>
      <c r="D107" s="382"/>
      <c r="E107" s="382"/>
      <c r="F107" s="171"/>
      <c r="G107" s="171"/>
      <c r="H107" s="113"/>
      <c r="I107" s="327"/>
      <c r="J107" s="328"/>
      <c r="K107" s="78"/>
      <c r="L107" s="78"/>
      <c r="M107" s="78"/>
      <c r="N107" s="78"/>
      <c r="O107" s="78"/>
      <c r="P107" s="78"/>
      <c r="Q107" s="78"/>
    </row>
    <row r="108" spans="1:17" ht="24.95" customHeight="1" x14ac:dyDescent="0.2">
      <c r="A108" s="8">
        <v>102</v>
      </c>
      <c r="B108" s="131"/>
      <c r="C108" s="122"/>
      <c r="D108" s="382"/>
      <c r="E108" s="382"/>
      <c r="F108" s="171"/>
      <c r="G108" s="171"/>
      <c r="H108" s="113"/>
      <c r="I108" s="327"/>
      <c r="J108" s="328"/>
      <c r="K108" s="78"/>
      <c r="L108" s="78"/>
      <c r="M108" s="78"/>
      <c r="N108" s="78"/>
      <c r="O108" s="78"/>
      <c r="P108" s="78"/>
      <c r="Q108" s="78"/>
    </row>
    <row r="109" spans="1:17" ht="24.95" customHeight="1" x14ac:dyDescent="0.2">
      <c r="A109" s="8">
        <v>103</v>
      </c>
      <c r="B109" s="131"/>
      <c r="C109" s="122"/>
      <c r="D109" s="382"/>
      <c r="E109" s="382"/>
      <c r="F109" s="171"/>
      <c r="G109" s="171"/>
      <c r="H109" s="113"/>
      <c r="I109" s="327"/>
      <c r="J109" s="328"/>
      <c r="K109" s="78"/>
      <c r="L109" s="78"/>
      <c r="M109" s="78"/>
      <c r="N109" s="78"/>
      <c r="O109" s="78"/>
      <c r="P109" s="78"/>
      <c r="Q109" s="78"/>
    </row>
    <row r="110" spans="1:17" ht="24.95" customHeight="1" x14ac:dyDescent="0.2">
      <c r="A110" s="8">
        <v>104</v>
      </c>
      <c r="B110" s="131"/>
      <c r="C110" s="122"/>
      <c r="D110" s="382"/>
      <c r="E110" s="382"/>
      <c r="F110" s="171"/>
      <c r="G110" s="171"/>
      <c r="H110" s="113"/>
      <c r="I110" s="327"/>
      <c r="J110" s="328"/>
      <c r="K110" s="78"/>
      <c r="L110" s="78"/>
      <c r="M110" s="78"/>
      <c r="N110" s="78"/>
      <c r="O110" s="78"/>
      <c r="P110" s="78"/>
      <c r="Q110" s="78"/>
    </row>
    <row r="111" spans="1:17" ht="24.95" customHeight="1" x14ac:dyDescent="0.2">
      <c r="A111" s="8">
        <v>105</v>
      </c>
      <c r="B111" s="131"/>
      <c r="C111" s="122"/>
      <c r="D111" s="382"/>
      <c r="E111" s="382"/>
      <c r="F111" s="171"/>
      <c r="G111" s="171"/>
      <c r="H111" s="113"/>
      <c r="I111" s="327"/>
      <c r="J111" s="328"/>
      <c r="K111" s="78"/>
      <c r="L111" s="78"/>
      <c r="M111" s="78"/>
      <c r="N111" s="78"/>
      <c r="O111" s="78"/>
      <c r="P111" s="78"/>
      <c r="Q111" s="78"/>
    </row>
    <row r="112" spans="1:17" ht="24.95" customHeight="1" x14ac:dyDescent="0.2">
      <c r="A112" s="8">
        <v>106</v>
      </c>
      <c r="B112" s="131"/>
      <c r="C112" s="122"/>
      <c r="D112" s="382"/>
      <c r="E112" s="382"/>
      <c r="F112" s="171"/>
      <c r="G112" s="171"/>
      <c r="H112" s="113"/>
      <c r="I112" s="327"/>
      <c r="J112" s="328"/>
      <c r="K112" s="78"/>
      <c r="L112" s="78"/>
      <c r="M112" s="78"/>
      <c r="N112" s="78"/>
      <c r="O112" s="78"/>
      <c r="P112" s="78"/>
      <c r="Q112" s="78"/>
    </row>
    <row r="113" spans="1:17" ht="24.95" customHeight="1" x14ac:dyDescent="0.2">
      <c r="A113" s="8">
        <v>107</v>
      </c>
      <c r="B113" s="131"/>
      <c r="C113" s="122"/>
      <c r="D113" s="382"/>
      <c r="E113" s="382"/>
      <c r="F113" s="171"/>
      <c r="G113" s="171"/>
      <c r="H113" s="113"/>
      <c r="I113" s="327"/>
      <c r="J113" s="328"/>
      <c r="K113" s="78"/>
      <c r="L113" s="78"/>
      <c r="M113" s="78"/>
      <c r="N113" s="78"/>
      <c r="O113" s="78"/>
      <c r="P113" s="78"/>
      <c r="Q113" s="78"/>
    </row>
    <row r="114" spans="1:17" ht="24.95" customHeight="1" x14ac:dyDescent="0.2">
      <c r="A114" s="8">
        <v>108</v>
      </c>
      <c r="B114" s="131"/>
      <c r="C114" s="122"/>
      <c r="D114" s="382"/>
      <c r="E114" s="382"/>
      <c r="F114" s="171"/>
      <c r="G114" s="171"/>
      <c r="H114" s="113"/>
      <c r="I114" s="327"/>
      <c r="J114" s="328"/>
      <c r="K114" s="78"/>
      <c r="L114" s="78"/>
      <c r="M114" s="78"/>
      <c r="N114" s="78"/>
      <c r="O114" s="78"/>
      <c r="P114" s="78"/>
      <c r="Q114" s="78"/>
    </row>
    <row r="115" spans="1:17" ht="24.95" customHeight="1" x14ac:dyDescent="0.2">
      <c r="A115" s="8">
        <v>109</v>
      </c>
      <c r="B115" s="131"/>
      <c r="C115" s="122"/>
      <c r="D115" s="382"/>
      <c r="E115" s="382"/>
      <c r="F115" s="171"/>
      <c r="G115" s="171"/>
      <c r="H115" s="113"/>
      <c r="I115" s="327"/>
      <c r="J115" s="328"/>
      <c r="K115" s="78"/>
      <c r="L115" s="78"/>
      <c r="M115" s="78"/>
      <c r="N115" s="78"/>
      <c r="O115" s="78"/>
      <c r="P115" s="78"/>
      <c r="Q115" s="78"/>
    </row>
    <row r="116" spans="1:17" ht="24.95" customHeight="1" x14ac:dyDescent="0.2">
      <c r="A116" s="8">
        <v>110</v>
      </c>
      <c r="B116" s="131"/>
      <c r="C116" s="122"/>
      <c r="D116" s="382"/>
      <c r="E116" s="382"/>
      <c r="F116" s="171"/>
      <c r="G116" s="171"/>
      <c r="H116" s="113"/>
      <c r="I116" s="327"/>
      <c r="J116" s="328"/>
      <c r="K116" s="78"/>
      <c r="L116" s="78"/>
      <c r="M116" s="78"/>
      <c r="N116" s="78"/>
      <c r="O116" s="78"/>
      <c r="P116" s="78"/>
      <c r="Q116" s="78"/>
    </row>
    <row r="117" spans="1:17" ht="24.95" customHeight="1" x14ac:dyDescent="0.2">
      <c r="A117" s="8">
        <v>111</v>
      </c>
      <c r="B117" s="131"/>
      <c r="C117" s="122"/>
      <c r="D117" s="382"/>
      <c r="E117" s="382"/>
      <c r="F117" s="171"/>
      <c r="G117" s="171"/>
      <c r="H117" s="113"/>
      <c r="I117" s="327"/>
      <c r="J117" s="328"/>
      <c r="K117" s="78"/>
      <c r="L117" s="78"/>
      <c r="M117" s="78"/>
      <c r="N117" s="78"/>
      <c r="O117" s="78"/>
      <c r="P117" s="78"/>
      <c r="Q117" s="78"/>
    </row>
    <row r="118" spans="1:17" ht="24.95" customHeight="1" x14ac:dyDescent="0.2">
      <c r="A118" s="8">
        <v>112</v>
      </c>
      <c r="B118" s="131"/>
      <c r="C118" s="122"/>
      <c r="D118" s="382"/>
      <c r="E118" s="382"/>
      <c r="F118" s="171"/>
      <c r="G118" s="171"/>
      <c r="H118" s="113"/>
      <c r="I118" s="327"/>
      <c r="J118" s="328"/>
      <c r="K118" s="78"/>
      <c r="L118" s="78"/>
      <c r="M118" s="78"/>
      <c r="N118" s="78"/>
      <c r="O118" s="78"/>
      <c r="P118" s="78"/>
      <c r="Q118" s="78"/>
    </row>
    <row r="119" spans="1:17" ht="24.95" customHeight="1" x14ac:dyDescent="0.2">
      <c r="A119" s="8">
        <v>113</v>
      </c>
      <c r="B119" s="131"/>
      <c r="C119" s="122"/>
      <c r="D119" s="382"/>
      <c r="E119" s="382"/>
      <c r="F119" s="171"/>
      <c r="G119" s="171"/>
      <c r="H119" s="113"/>
      <c r="I119" s="327"/>
      <c r="J119" s="328"/>
      <c r="K119" s="78"/>
      <c r="L119" s="78"/>
      <c r="M119" s="78"/>
      <c r="N119" s="78"/>
      <c r="O119" s="78"/>
      <c r="P119" s="78"/>
      <c r="Q119" s="78"/>
    </row>
    <row r="120" spans="1:17" ht="24.95" customHeight="1" x14ac:dyDescent="0.2">
      <c r="A120" s="8">
        <v>114</v>
      </c>
      <c r="B120" s="131"/>
      <c r="C120" s="122"/>
      <c r="D120" s="382"/>
      <c r="E120" s="382"/>
      <c r="F120" s="171"/>
      <c r="G120" s="171"/>
      <c r="H120" s="113"/>
      <c r="I120" s="327"/>
      <c r="J120" s="328"/>
      <c r="K120" s="78"/>
      <c r="L120" s="78"/>
      <c r="M120" s="78"/>
      <c r="N120" s="78"/>
      <c r="O120" s="78"/>
      <c r="P120" s="78"/>
      <c r="Q120" s="78"/>
    </row>
    <row r="121" spans="1:17" ht="24.95" customHeight="1" x14ac:dyDescent="0.2">
      <c r="A121" s="8">
        <v>115</v>
      </c>
      <c r="B121" s="131"/>
      <c r="C121" s="122"/>
      <c r="D121" s="382"/>
      <c r="E121" s="382"/>
      <c r="F121" s="171"/>
      <c r="G121" s="171"/>
      <c r="H121" s="113"/>
      <c r="I121" s="327"/>
      <c r="J121" s="328"/>
      <c r="K121" s="78"/>
      <c r="L121" s="78"/>
      <c r="M121" s="78"/>
      <c r="N121" s="78"/>
      <c r="O121" s="78"/>
      <c r="P121" s="78"/>
      <c r="Q121" s="78"/>
    </row>
    <row r="122" spans="1:17" ht="24.95" customHeight="1" x14ac:dyDescent="0.2">
      <c r="A122" s="8">
        <v>116</v>
      </c>
      <c r="B122" s="131"/>
      <c r="C122" s="122"/>
      <c r="D122" s="382"/>
      <c r="E122" s="382"/>
      <c r="F122" s="171"/>
      <c r="G122" s="171"/>
      <c r="H122" s="113"/>
      <c r="I122" s="327"/>
      <c r="J122" s="328"/>
      <c r="K122" s="78"/>
      <c r="L122" s="78"/>
      <c r="M122" s="78"/>
      <c r="N122" s="78"/>
      <c r="O122" s="78"/>
      <c r="P122" s="78"/>
      <c r="Q122" s="78"/>
    </row>
    <row r="123" spans="1:17" ht="24.95" customHeight="1" x14ac:dyDescent="0.2">
      <c r="A123" s="8">
        <v>117</v>
      </c>
      <c r="B123" s="131"/>
      <c r="C123" s="122"/>
      <c r="D123" s="382"/>
      <c r="E123" s="382"/>
      <c r="F123" s="171"/>
      <c r="G123" s="171"/>
      <c r="H123" s="113"/>
      <c r="I123" s="327"/>
      <c r="J123" s="328"/>
      <c r="K123" s="78"/>
      <c r="L123" s="78"/>
      <c r="M123" s="78"/>
      <c r="N123" s="78"/>
      <c r="O123" s="78"/>
      <c r="P123" s="78"/>
      <c r="Q123" s="78"/>
    </row>
    <row r="124" spans="1:17" ht="24.95" customHeight="1" x14ac:dyDescent="0.2">
      <c r="A124" s="8">
        <v>118</v>
      </c>
      <c r="B124" s="131"/>
      <c r="C124" s="122"/>
      <c r="D124" s="382"/>
      <c r="E124" s="382"/>
      <c r="F124" s="171"/>
      <c r="G124" s="171"/>
      <c r="H124" s="113"/>
      <c r="I124" s="327"/>
      <c r="J124" s="328"/>
      <c r="K124" s="78"/>
      <c r="L124" s="78"/>
      <c r="M124" s="78"/>
      <c r="N124" s="78"/>
      <c r="O124" s="78"/>
      <c r="P124" s="78"/>
      <c r="Q124" s="78"/>
    </row>
    <row r="125" spans="1:17" ht="24.95" customHeight="1" x14ac:dyDescent="0.2">
      <c r="A125" s="8">
        <v>119</v>
      </c>
      <c r="B125" s="131"/>
      <c r="C125" s="122"/>
      <c r="D125" s="382"/>
      <c r="E125" s="382"/>
      <c r="F125" s="171"/>
      <c r="G125" s="171"/>
      <c r="H125" s="113"/>
      <c r="I125" s="327"/>
      <c r="J125" s="328"/>
      <c r="K125" s="78"/>
      <c r="L125" s="78"/>
      <c r="M125" s="78"/>
      <c r="N125" s="78"/>
      <c r="O125" s="78"/>
      <c r="P125" s="78"/>
      <c r="Q125" s="78"/>
    </row>
    <row r="126" spans="1:17" ht="24.95" customHeight="1" x14ac:dyDescent="0.2">
      <c r="A126" s="8">
        <v>120</v>
      </c>
      <c r="B126" s="131"/>
      <c r="C126" s="122"/>
      <c r="D126" s="382"/>
      <c r="E126" s="382"/>
      <c r="F126" s="171"/>
      <c r="G126" s="171"/>
      <c r="H126" s="113"/>
      <c r="I126" s="327"/>
      <c r="J126" s="328"/>
      <c r="K126" s="78"/>
      <c r="L126" s="78"/>
      <c r="M126" s="78"/>
      <c r="N126" s="78"/>
      <c r="O126" s="78"/>
      <c r="P126" s="78"/>
      <c r="Q126" s="78"/>
    </row>
    <row r="127" spans="1:17" ht="24.95" customHeight="1" x14ac:dyDescent="0.2">
      <c r="A127" s="8">
        <v>121</v>
      </c>
      <c r="B127" s="131"/>
      <c r="C127" s="122"/>
      <c r="D127" s="382"/>
      <c r="E127" s="382"/>
      <c r="F127" s="171"/>
      <c r="G127" s="171"/>
      <c r="H127" s="113"/>
      <c r="I127" s="327"/>
      <c r="J127" s="328"/>
      <c r="K127" s="78"/>
      <c r="L127" s="78"/>
      <c r="M127" s="78"/>
      <c r="N127" s="78"/>
      <c r="O127" s="78"/>
      <c r="P127" s="78"/>
      <c r="Q127" s="78"/>
    </row>
    <row r="128" spans="1:17" ht="24.95" customHeight="1" x14ac:dyDescent="0.2">
      <c r="A128" s="8">
        <v>122</v>
      </c>
      <c r="B128" s="131"/>
      <c r="C128" s="122"/>
      <c r="D128" s="382"/>
      <c r="E128" s="382"/>
      <c r="F128" s="171"/>
      <c r="G128" s="171"/>
      <c r="H128" s="113"/>
      <c r="I128" s="327"/>
      <c r="J128" s="328"/>
      <c r="K128" s="78"/>
      <c r="L128" s="78"/>
      <c r="M128" s="78"/>
      <c r="N128" s="78"/>
      <c r="O128" s="78"/>
      <c r="P128" s="78"/>
      <c r="Q128" s="78"/>
    </row>
    <row r="129" spans="1:17" ht="24.95" customHeight="1" x14ac:dyDescent="0.2">
      <c r="A129" s="8">
        <v>123</v>
      </c>
      <c r="B129" s="131"/>
      <c r="C129" s="122"/>
      <c r="D129" s="382"/>
      <c r="E129" s="382"/>
      <c r="F129" s="171"/>
      <c r="G129" s="171"/>
      <c r="H129" s="113"/>
      <c r="I129" s="327"/>
      <c r="J129" s="328"/>
      <c r="K129" s="78"/>
      <c r="L129" s="78"/>
      <c r="M129" s="78"/>
      <c r="N129" s="78"/>
      <c r="O129" s="78"/>
      <c r="P129" s="78"/>
      <c r="Q129" s="78"/>
    </row>
    <row r="130" spans="1:17" ht="24.95" customHeight="1" x14ac:dyDescent="0.2">
      <c r="A130" s="8">
        <v>124</v>
      </c>
      <c r="B130" s="131"/>
      <c r="C130" s="122"/>
      <c r="D130" s="382"/>
      <c r="E130" s="382"/>
      <c r="F130" s="171"/>
      <c r="G130" s="171"/>
      <c r="H130" s="113"/>
      <c r="I130" s="327"/>
      <c r="J130" s="328"/>
      <c r="K130" s="78"/>
      <c r="L130" s="78"/>
      <c r="M130" s="78"/>
      <c r="N130" s="78"/>
      <c r="O130" s="78"/>
      <c r="P130" s="78"/>
      <c r="Q130" s="78"/>
    </row>
    <row r="131" spans="1:17" ht="24.95" customHeight="1" x14ac:dyDescent="0.2">
      <c r="A131" s="8">
        <v>125</v>
      </c>
      <c r="B131" s="131"/>
      <c r="C131" s="122"/>
      <c r="D131" s="382"/>
      <c r="E131" s="382"/>
      <c r="F131" s="171"/>
      <c r="G131" s="171"/>
      <c r="H131" s="113"/>
      <c r="I131" s="327"/>
      <c r="J131" s="328"/>
      <c r="K131" s="78"/>
      <c r="L131" s="78"/>
      <c r="M131" s="78"/>
      <c r="N131" s="78"/>
      <c r="O131" s="78"/>
      <c r="P131" s="78"/>
      <c r="Q131" s="78"/>
    </row>
    <row r="132" spans="1:17" ht="24.95" customHeight="1" x14ac:dyDescent="0.2">
      <c r="A132" s="8">
        <v>126</v>
      </c>
      <c r="B132" s="131"/>
      <c r="C132" s="122"/>
      <c r="D132" s="382"/>
      <c r="E132" s="382"/>
      <c r="F132" s="171"/>
      <c r="G132" s="171"/>
      <c r="H132" s="113"/>
      <c r="I132" s="327"/>
      <c r="J132" s="328"/>
      <c r="K132" s="78"/>
      <c r="L132" s="78"/>
      <c r="M132" s="78"/>
      <c r="N132" s="78"/>
      <c r="O132" s="78"/>
      <c r="P132" s="78"/>
      <c r="Q132" s="78"/>
    </row>
    <row r="133" spans="1:17" ht="24.95" customHeight="1" x14ac:dyDescent="0.2">
      <c r="A133" s="8">
        <v>127</v>
      </c>
      <c r="B133" s="131"/>
      <c r="C133" s="122"/>
      <c r="D133" s="382"/>
      <c r="E133" s="382"/>
      <c r="F133" s="171"/>
      <c r="G133" s="171"/>
      <c r="H133" s="113"/>
      <c r="I133" s="327"/>
      <c r="J133" s="328"/>
      <c r="K133" s="78"/>
      <c r="L133" s="78"/>
      <c r="M133" s="78"/>
      <c r="N133" s="78"/>
      <c r="O133" s="78"/>
      <c r="P133" s="78"/>
      <c r="Q133" s="78"/>
    </row>
    <row r="134" spans="1:17" ht="24.95" customHeight="1" x14ac:dyDescent="0.2">
      <c r="A134" s="8">
        <v>128</v>
      </c>
      <c r="B134" s="131"/>
      <c r="C134" s="122"/>
      <c r="D134" s="382"/>
      <c r="E134" s="382"/>
      <c r="F134" s="171"/>
      <c r="G134" s="171"/>
      <c r="H134" s="113"/>
      <c r="I134" s="327"/>
      <c r="J134" s="328"/>
      <c r="K134" s="78"/>
      <c r="L134" s="78"/>
      <c r="M134" s="78"/>
      <c r="N134" s="78"/>
      <c r="O134" s="78"/>
      <c r="P134" s="78"/>
      <c r="Q134" s="78"/>
    </row>
    <row r="135" spans="1:17" ht="24.95" customHeight="1" x14ac:dyDescent="0.2">
      <c r="A135" s="8">
        <v>129</v>
      </c>
      <c r="B135" s="131"/>
      <c r="C135" s="122"/>
      <c r="D135" s="382"/>
      <c r="E135" s="382"/>
      <c r="F135" s="171"/>
      <c r="G135" s="171"/>
      <c r="H135" s="113"/>
      <c r="I135" s="327"/>
      <c r="J135" s="328"/>
      <c r="K135" s="78"/>
      <c r="L135" s="78"/>
      <c r="M135" s="78"/>
      <c r="N135" s="78"/>
      <c r="O135" s="78"/>
      <c r="P135" s="78"/>
      <c r="Q135" s="78"/>
    </row>
    <row r="136" spans="1:17" ht="24.95" customHeight="1" x14ac:dyDescent="0.2">
      <c r="A136" s="8">
        <v>130</v>
      </c>
      <c r="B136" s="131"/>
      <c r="C136" s="122"/>
      <c r="D136" s="382"/>
      <c r="E136" s="382"/>
      <c r="F136" s="171"/>
      <c r="G136" s="171"/>
      <c r="H136" s="113"/>
      <c r="I136" s="327"/>
      <c r="J136" s="328"/>
      <c r="K136" s="78"/>
      <c r="L136" s="78"/>
      <c r="M136" s="78"/>
      <c r="N136" s="78"/>
      <c r="O136" s="78"/>
      <c r="P136" s="78"/>
      <c r="Q136" s="78"/>
    </row>
    <row r="137" spans="1:17" ht="24.95" customHeight="1" x14ac:dyDescent="0.2">
      <c r="A137" s="8">
        <v>131</v>
      </c>
      <c r="B137" s="131"/>
      <c r="C137" s="122"/>
      <c r="D137" s="382"/>
      <c r="E137" s="382"/>
      <c r="F137" s="171"/>
      <c r="G137" s="171"/>
      <c r="H137" s="113"/>
      <c r="I137" s="327"/>
      <c r="J137" s="328"/>
      <c r="K137" s="78"/>
      <c r="L137" s="78"/>
      <c r="M137" s="78"/>
      <c r="N137" s="78"/>
      <c r="O137" s="78"/>
      <c r="P137" s="78"/>
      <c r="Q137" s="78"/>
    </row>
    <row r="138" spans="1:17" ht="24.95" customHeight="1" x14ac:dyDescent="0.2">
      <c r="A138" s="8">
        <v>132</v>
      </c>
      <c r="B138" s="131"/>
      <c r="C138" s="122"/>
      <c r="D138" s="382"/>
      <c r="E138" s="382"/>
      <c r="F138" s="171"/>
      <c r="G138" s="171"/>
      <c r="H138" s="113"/>
      <c r="I138" s="327"/>
      <c r="J138" s="328"/>
      <c r="K138" s="78"/>
      <c r="L138" s="78"/>
      <c r="M138" s="78"/>
      <c r="N138" s="78"/>
      <c r="O138" s="78"/>
      <c r="P138" s="78"/>
      <c r="Q138" s="78"/>
    </row>
    <row r="139" spans="1:17" ht="24.95" customHeight="1" x14ac:dyDescent="0.2">
      <c r="A139" s="8">
        <v>133</v>
      </c>
      <c r="B139" s="131"/>
      <c r="C139" s="122"/>
      <c r="D139" s="382"/>
      <c r="E139" s="382"/>
      <c r="F139" s="171"/>
      <c r="G139" s="171"/>
      <c r="H139" s="113"/>
      <c r="I139" s="327"/>
      <c r="J139" s="328"/>
      <c r="K139" s="78"/>
      <c r="L139" s="78"/>
      <c r="M139" s="78"/>
      <c r="N139" s="78"/>
      <c r="O139" s="78"/>
      <c r="P139" s="78"/>
      <c r="Q139" s="78"/>
    </row>
    <row r="140" spans="1:17" ht="24.95" customHeight="1" x14ac:dyDescent="0.2">
      <c r="A140" s="8">
        <v>134</v>
      </c>
      <c r="B140" s="131"/>
      <c r="C140" s="122"/>
      <c r="D140" s="382"/>
      <c r="E140" s="382"/>
      <c r="F140" s="171"/>
      <c r="G140" s="171"/>
      <c r="H140" s="113"/>
      <c r="I140" s="327"/>
      <c r="J140" s="328"/>
      <c r="K140" s="78"/>
      <c r="L140" s="78"/>
      <c r="M140" s="78"/>
      <c r="N140" s="78"/>
      <c r="O140" s="78"/>
      <c r="P140" s="78"/>
      <c r="Q140" s="78"/>
    </row>
    <row r="141" spans="1:17" ht="24.95" customHeight="1" x14ac:dyDescent="0.2">
      <c r="A141" s="8">
        <v>135</v>
      </c>
      <c r="B141" s="131"/>
      <c r="C141" s="122"/>
      <c r="D141" s="382"/>
      <c r="E141" s="382"/>
      <c r="F141" s="171"/>
      <c r="G141" s="171"/>
      <c r="H141" s="113"/>
      <c r="I141" s="327"/>
      <c r="J141" s="328"/>
      <c r="K141" s="78"/>
      <c r="L141" s="78"/>
      <c r="M141" s="78"/>
      <c r="N141" s="78"/>
      <c r="O141" s="78"/>
      <c r="P141" s="78"/>
      <c r="Q141" s="78"/>
    </row>
    <row r="142" spans="1:17" ht="24.95" customHeight="1" x14ac:dyDescent="0.2">
      <c r="A142" s="8">
        <v>136</v>
      </c>
      <c r="B142" s="131"/>
      <c r="C142" s="122"/>
      <c r="D142" s="382"/>
      <c r="E142" s="382"/>
      <c r="F142" s="171"/>
      <c r="G142" s="171"/>
      <c r="H142" s="113"/>
      <c r="I142" s="327"/>
      <c r="J142" s="328"/>
      <c r="K142" s="78"/>
      <c r="L142" s="78"/>
      <c r="M142" s="78"/>
      <c r="N142" s="78"/>
      <c r="O142" s="78"/>
      <c r="P142" s="78"/>
      <c r="Q142" s="78"/>
    </row>
    <row r="143" spans="1:17" ht="24.95" customHeight="1" x14ac:dyDescent="0.2">
      <c r="A143" s="8">
        <v>137</v>
      </c>
      <c r="B143" s="131"/>
      <c r="C143" s="122"/>
      <c r="D143" s="382"/>
      <c r="E143" s="382"/>
      <c r="F143" s="171"/>
      <c r="G143" s="171"/>
      <c r="H143" s="113"/>
      <c r="I143" s="327"/>
      <c r="J143" s="328"/>
      <c r="K143" s="78"/>
      <c r="L143" s="78"/>
      <c r="M143" s="78"/>
      <c r="N143" s="78"/>
      <c r="O143" s="78"/>
      <c r="P143" s="78"/>
      <c r="Q143" s="78"/>
    </row>
    <row r="144" spans="1:17" ht="24.95" customHeight="1" x14ac:dyDescent="0.2">
      <c r="A144" s="8">
        <v>138</v>
      </c>
      <c r="B144" s="131"/>
      <c r="C144" s="122"/>
      <c r="D144" s="382"/>
      <c r="E144" s="382"/>
      <c r="F144" s="171"/>
      <c r="G144" s="171"/>
      <c r="H144" s="113"/>
      <c r="I144" s="327"/>
      <c r="J144" s="328"/>
      <c r="K144" s="78"/>
      <c r="L144" s="78"/>
      <c r="M144" s="78"/>
      <c r="N144" s="78"/>
      <c r="O144" s="78"/>
      <c r="P144" s="78"/>
      <c r="Q144" s="78"/>
    </row>
    <row r="145" spans="1:17" ht="24.95" customHeight="1" x14ac:dyDescent="0.2">
      <c r="A145" s="8">
        <v>139</v>
      </c>
      <c r="B145" s="131"/>
      <c r="C145" s="122"/>
      <c r="D145" s="382"/>
      <c r="E145" s="382"/>
      <c r="F145" s="171"/>
      <c r="G145" s="171"/>
      <c r="H145" s="113"/>
      <c r="I145" s="327"/>
      <c r="J145" s="328"/>
      <c r="K145" s="78"/>
      <c r="L145" s="78"/>
      <c r="M145" s="78"/>
      <c r="N145" s="78"/>
      <c r="O145" s="78"/>
      <c r="P145" s="78"/>
      <c r="Q145" s="78"/>
    </row>
    <row r="146" spans="1:17" ht="24.95" customHeight="1" x14ac:dyDescent="0.2">
      <c r="A146" s="8">
        <v>140</v>
      </c>
      <c r="B146" s="131"/>
      <c r="C146" s="122"/>
      <c r="D146" s="382"/>
      <c r="E146" s="382"/>
      <c r="F146" s="171"/>
      <c r="G146" s="171"/>
      <c r="H146" s="113"/>
      <c r="I146" s="327"/>
      <c r="J146" s="328"/>
      <c r="K146" s="78"/>
      <c r="L146" s="78"/>
      <c r="M146" s="78"/>
      <c r="N146" s="78"/>
      <c r="O146" s="78"/>
      <c r="P146" s="78"/>
      <c r="Q146" s="78"/>
    </row>
    <row r="147" spans="1:17" ht="24.95" customHeight="1" x14ac:dyDescent="0.2">
      <c r="A147" s="8">
        <v>141</v>
      </c>
      <c r="B147" s="131"/>
      <c r="C147" s="122"/>
      <c r="D147" s="382"/>
      <c r="E147" s="382"/>
      <c r="F147" s="171"/>
      <c r="G147" s="171"/>
      <c r="H147" s="113"/>
      <c r="I147" s="327"/>
      <c r="J147" s="328"/>
      <c r="K147" s="78"/>
      <c r="L147" s="78"/>
      <c r="M147" s="78"/>
      <c r="N147" s="78"/>
      <c r="O147" s="78"/>
      <c r="P147" s="78"/>
      <c r="Q147" s="78"/>
    </row>
    <row r="148" spans="1:17" ht="24.95" customHeight="1" x14ac:dyDescent="0.2">
      <c r="A148" s="8">
        <v>142</v>
      </c>
      <c r="B148" s="131"/>
      <c r="C148" s="122"/>
      <c r="D148" s="382"/>
      <c r="E148" s="382"/>
      <c r="F148" s="171"/>
      <c r="G148" s="171"/>
      <c r="H148" s="113"/>
      <c r="I148" s="327"/>
      <c r="J148" s="328"/>
      <c r="K148" s="78"/>
      <c r="L148" s="78"/>
      <c r="M148" s="78"/>
      <c r="N148" s="78"/>
      <c r="O148" s="78"/>
      <c r="P148" s="78"/>
      <c r="Q148" s="78"/>
    </row>
    <row r="149" spans="1:17" ht="24.95" customHeight="1" x14ac:dyDescent="0.2">
      <c r="A149" s="8">
        <v>143</v>
      </c>
      <c r="B149" s="131"/>
      <c r="C149" s="122"/>
      <c r="D149" s="382"/>
      <c r="E149" s="382"/>
      <c r="F149" s="171"/>
      <c r="G149" s="171"/>
      <c r="H149" s="113"/>
      <c r="I149" s="327"/>
      <c r="J149" s="328"/>
      <c r="K149" s="78"/>
      <c r="L149" s="78"/>
      <c r="M149" s="78"/>
      <c r="N149" s="78"/>
      <c r="O149" s="78"/>
      <c r="P149" s="78"/>
      <c r="Q149" s="78"/>
    </row>
    <row r="150" spans="1:17" ht="24.95" customHeight="1" x14ac:dyDescent="0.2">
      <c r="A150" s="8">
        <v>144</v>
      </c>
      <c r="B150" s="131"/>
      <c r="C150" s="122"/>
      <c r="D150" s="382"/>
      <c r="E150" s="382"/>
      <c r="F150" s="171"/>
      <c r="G150" s="171"/>
      <c r="H150" s="113"/>
      <c r="I150" s="327"/>
      <c r="J150" s="328"/>
      <c r="K150" s="78"/>
      <c r="L150" s="78"/>
      <c r="M150" s="78"/>
      <c r="N150" s="78"/>
      <c r="O150" s="78"/>
      <c r="P150" s="78"/>
      <c r="Q150" s="78"/>
    </row>
    <row r="151" spans="1:17" ht="24.95" customHeight="1" x14ac:dyDescent="0.2">
      <c r="A151" s="8">
        <v>145</v>
      </c>
      <c r="B151" s="131"/>
      <c r="C151" s="122"/>
      <c r="D151" s="382"/>
      <c r="E151" s="382"/>
      <c r="F151" s="171"/>
      <c r="G151" s="171"/>
      <c r="H151" s="113"/>
      <c r="I151" s="327"/>
      <c r="J151" s="328"/>
      <c r="K151" s="78"/>
      <c r="L151" s="78"/>
      <c r="M151" s="78"/>
      <c r="N151" s="78"/>
      <c r="O151" s="78"/>
      <c r="P151" s="78"/>
      <c r="Q151" s="78"/>
    </row>
    <row r="152" spans="1:17" ht="24.95" customHeight="1" x14ac:dyDescent="0.2">
      <c r="A152" s="8">
        <v>146</v>
      </c>
      <c r="B152" s="131"/>
      <c r="C152" s="122"/>
      <c r="D152" s="382"/>
      <c r="E152" s="382"/>
      <c r="F152" s="171"/>
      <c r="G152" s="171"/>
      <c r="H152" s="113"/>
      <c r="I152" s="327"/>
      <c r="J152" s="328"/>
      <c r="K152" s="78"/>
      <c r="L152" s="78"/>
      <c r="M152" s="78"/>
      <c r="N152" s="78"/>
      <c r="O152" s="78"/>
      <c r="P152" s="78"/>
      <c r="Q152" s="78"/>
    </row>
    <row r="153" spans="1:17" ht="24.95" customHeight="1" x14ac:dyDescent="0.2">
      <c r="A153" s="8">
        <v>147</v>
      </c>
      <c r="B153" s="131"/>
      <c r="C153" s="122"/>
      <c r="D153" s="382"/>
      <c r="E153" s="382"/>
      <c r="F153" s="171"/>
      <c r="G153" s="171"/>
      <c r="H153" s="113"/>
      <c r="I153" s="327"/>
      <c r="J153" s="328"/>
      <c r="K153" s="78"/>
      <c r="L153" s="78"/>
      <c r="M153" s="78"/>
      <c r="N153" s="78"/>
      <c r="O153" s="78"/>
      <c r="P153" s="78"/>
      <c r="Q153" s="78"/>
    </row>
    <row r="154" spans="1:17" ht="24.95" customHeight="1" x14ac:dyDescent="0.2">
      <c r="A154" s="8">
        <v>148</v>
      </c>
      <c r="B154" s="131"/>
      <c r="C154" s="122"/>
      <c r="D154" s="382"/>
      <c r="E154" s="382"/>
      <c r="F154" s="171"/>
      <c r="G154" s="171"/>
      <c r="H154" s="113"/>
      <c r="I154" s="327"/>
      <c r="J154" s="328"/>
      <c r="K154" s="78"/>
      <c r="L154" s="78"/>
      <c r="M154" s="78"/>
      <c r="N154" s="78"/>
      <c r="O154" s="78"/>
      <c r="P154" s="78"/>
      <c r="Q154" s="78"/>
    </row>
    <row r="155" spans="1:17" ht="24.95" customHeight="1" x14ac:dyDescent="0.2">
      <c r="A155" s="8">
        <v>149</v>
      </c>
      <c r="B155" s="131"/>
      <c r="C155" s="122"/>
      <c r="D155" s="382"/>
      <c r="E155" s="382"/>
      <c r="F155" s="171"/>
      <c r="G155" s="171"/>
      <c r="H155" s="113"/>
      <c r="I155" s="327"/>
      <c r="J155" s="328"/>
      <c r="K155" s="78"/>
      <c r="L155" s="78"/>
      <c r="M155" s="78"/>
      <c r="N155" s="78"/>
      <c r="O155" s="78"/>
      <c r="P155" s="78"/>
      <c r="Q155" s="78"/>
    </row>
    <row r="156" spans="1:17" ht="24.95" customHeight="1" x14ac:dyDescent="0.2">
      <c r="A156" s="8">
        <v>150</v>
      </c>
      <c r="B156" s="131"/>
      <c r="C156" s="122"/>
      <c r="D156" s="382"/>
      <c r="E156" s="382"/>
      <c r="F156" s="171"/>
      <c r="G156" s="171"/>
      <c r="H156" s="113"/>
      <c r="I156" s="327"/>
      <c r="J156" s="328"/>
      <c r="K156" s="78"/>
      <c r="L156" s="78"/>
      <c r="M156" s="78"/>
      <c r="N156" s="78"/>
      <c r="O156" s="78"/>
      <c r="P156" s="78"/>
      <c r="Q156" s="78"/>
    </row>
    <row r="157" spans="1:17" ht="24.95" customHeight="1" x14ac:dyDescent="0.2">
      <c r="A157" s="8">
        <v>151</v>
      </c>
      <c r="B157" s="131"/>
      <c r="C157" s="122"/>
      <c r="D157" s="382"/>
      <c r="E157" s="382"/>
      <c r="F157" s="171"/>
      <c r="G157" s="171"/>
      <c r="H157" s="113"/>
      <c r="I157" s="327"/>
      <c r="J157" s="328"/>
      <c r="K157" s="78"/>
      <c r="L157" s="78"/>
      <c r="M157" s="78"/>
      <c r="N157" s="78"/>
      <c r="O157" s="78"/>
      <c r="P157" s="78"/>
      <c r="Q157" s="78"/>
    </row>
    <row r="158" spans="1:17" ht="24.95" customHeight="1" x14ac:dyDescent="0.2">
      <c r="A158" s="8">
        <v>152</v>
      </c>
      <c r="B158" s="131"/>
      <c r="C158" s="122"/>
      <c r="D158" s="382"/>
      <c r="E158" s="382"/>
      <c r="F158" s="171"/>
      <c r="G158" s="171"/>
      <c r="H158" s="113"/>
      <c r="I158" s="327"/>
      <c r="J158" s="328"/>
      <c r="K158" s="78"/>
      <c r="L158" s="78"/>
      <c r="M158" s="78"/>
      <c r="N158" s="78"/>
      <c r="O158" s="78"/>
      <c r="P158" s="78"/>
      <c r="Q158" s="78"/>
    </row>
    <row r="159" spans="1:17" ht="24.95" customHeight="1" x14ac:dyDescent="0.2">
      <c r="A159" s="8">
        <v>153</v>
      </c>
      <c r="B159" s="131"/>
      <c r="C159" s="122"/>
      <c r="D159" s="382"/>
      <c r="E159" s="382"/>
      <c r="F159" s="171"/>
      <c r="G159" s="171"/>
      <c r="H159" s="113"/>
      <c r="I159" s="327"/>
      <c r="J159" s="328"/>
      <c r="K159" s="78"/>
      <c r="L159" s="78"/>
      <c r="M159" s="78"/>
      <c r="N159" s="78"/>
      <c r="O159" s="78"/>
      <c r="P159" s="78"/>
      <c r="Q159" s="78"/>
    </row>
    <row r="160" spans="1:17" ht="24.95" customHeight="1" x14ac:dyDescent="0.2">
      <c r="A160" s="8">
        <v>154</v>
      </c>
      <c r="B160" s="131"/>
      <c r="C160" s="122"/>
      <c r="D160" s="382"/>
      <c r="E160" s="382"/>
      <c r="F160" s="171"/>
      <c r="G160" s="171"/>
      <c r="H160" s="113"/>
      <c r="I160" s="327"/>
      <c r="J160" s="328"/>
      <c r="K160" s="78"/>
      <c r="L160" s="78"/>
      <c r="M160" s="78"/>
      <c r="N160" s="78"/>
      <c r="O160" s="78"/>
      <c r="P160" s="78"/>
      <c r="Q160" s="78"/>
    </row>
    <row r="161" spans="1:17" ht="24.95" customHeight="1" x14ac:dyDescent="0.2">
      <c r="A161" s="8">
        <v>155</v>
      </c>
      <c r="B161" s="131"/>
      <c r="C161" s="122"/>
      <c r="D161" s="382"/>
      <c r="E161" s="382"/>
      <c r="F161" s="171"/>
      <c r="G161" s="171"/>
      <c r="H161" s="113"/>
      <c r="I161" s="327"/>
      <c r="J161" s="328"/>
      <c r="K161" s="78"/>
      <c r="L161" s="78"/>
      <c r="M161" s="78"/>
      <c r="N161" s="78"/>
      <c r="O161" s="78"/>
      <c r="P161" s="78"/>
      <c r="Q161" s="78"/>
    </row>
    <row r="162" spans="1:17" ht="24.95" customHeight="1" x14ac:dyDescent="0.2">
      <c r="A162" s="8">
        <v>156</v>
      </c>
      <c r="B162" s="131"/>
      <c r="C162" s="122"/>
      <c r="D162" s="382"/>
      <c r="E162" s="382"/>
      <c r="F162" s="171"/>
      <c r="G162" s="171"/>
      <c r="H162" s="113"/>
      <c r="I162" s="327"/>
      <c r="J162" s="328"/>
      <c r="K162" s="78"/>
      <c r="L162" s="78"/>
      <c r="M162" s="78"/>
      <c r="N162" s="78"/>
      <c r="O162" s="78"/>
      <c r="P162" s="78"/>
      <c r="Q162" s="78"/>
    </row>
    <row r="163" spans="1:17" ht="24.95" customHeight="1" x14ac:dyDescent="0.2">
      <c r="A163" s="8">
        <v>157</v>
      </c>
      <c r="B163" s="131"/>
      <c r="C163" s="122"/>
      <c r="D163" s="382"/>
      <c r="E163" s="382"/>
      <c r="F163" s="171"/>
      <c r="G163" s="171"/>
      <c r="H163" s="113"/>
      <c r="I163" s="327"/>
      <c r="J163" s="328"/>
      <c r="K163" s="78"/>
      <c r="L163" s="78"/>
      <c r="M163" s="78"/>
      <c r="N163" s="78"/>
      <c r="O163" s="78"/>
      <c r="P163" s="78"/>
      <c r="Q163" s="78"/>
    </row>
    <row r="164" spans="1:17" ht="24.95" customHeight="1" x14ac:dyDescent="0.2">
      <c r="A164" s="8">
        <v>158</v>
      </c>
      <c r="B164" s="131"/>
      <c r="C164" s="122"/>
      <c r="D164" s="382"/>
      <c r="E164" s="382"/>
      <c r="F164" s="171"/>
      <c r="G164" s="171"/>
      <c r="H164" s="113"/>
      <c r="I164" s="327"/>
      <c r="J164" s="328"/>
      <c r="K164" s="78"/>
      <c r="L164" s="78"/>
      <c r="M164" s="78"/>
      <c r="N164" s="78"/>
      <c r="O164" s="78"/>
      <c r="P164" s="78"/>
      <c r="Q164" s="78"/>
    </row>
    <row r="165" spans="1:17" ht="24.95" customHeight="1" x14ac:dyDescent="0.2">
      <c r="A165" s="8">
        <v>159</v>
      </c>
      <c r="B165" s="131"/>
      <c r="C165" s="122"/>
      <c r="D165" s="382"/>
      <c r="E165" s="382"/>
      <c r="F165" s="171"/>
      <c r="G165" s="171"/>
      <c r="H165" s="113"/>
      <c r="I165" s="327"/>
      <c r="J165" s="328"/>
      <c r="K165" s="78"/>
      <c r="L165" s="78"/>
      <c r="M165" s="78"/>
      <c r="N165" s="78"/>
      <c r="O165" s="78"/>
      <c r="P165" s="78"/>
      <c r="Q165" s="78"/>
    </row>
    <row r="166" spans="1:17" ht="24.95" customHeight="1" x14ac:dyDescent="0.2">
      <c r="A166" s="8">
        <v>160</v>
      </c>
      <c r="B166" s="131"/>
      <c r="C166" s="122"/>
      <c r="D166" s="382"/>
      <c r="E166" s="382"/>
      <c r="F166" s="171"/>
      <c r="G166" s="171"/>
      <c r="H166" s="113"/>
      <c r="I166" s="327"/>
      <c r="J166" s="328"/>
      <c r="K166" s="78"/>
      <c r="L166" s="78"/>
      <c r="M166" s="78"/>
      <c r="N166" s="78"/>
      <c r="O166" s="78"/>
      <c r="P166" s="78"/>
      <c r="Q166" s="78"/>
    </row>
    <row r="167" spans="1:17" ht="24.95" customHeight="1" x14ac:dyDescent="0.2">
      <c r="A167" s="8">
        <v>161</v>
      </c>
      <c r="B167" s="131"/>
      <c r="C167" s="122"/>
      <c r="D167" s="382"/>
      <c r="E167" s="382"/>
      <c r="F167" s="171"/>
      <c r="G167" s="171"/>
      <c r="H167" s="113"/>
      <c r="I167" s="327"/>
      <c r="J167" s="328"/>
      <c r="K167" s="78"/>
      <c r="L167" s="78"/>
      <c r="M167" s="78"/>
      <c r="N167" s="78"/>
      <c r="O167" s="78"/>
      <c r="P167" s="78"/>
      <c r="Q167" s="78"/>
    </row>
    <row r="168" spans="1:17" ht="24.95" customHeight="1" x14ac:dyDescent="0.2">
      <c r="A168" s="8">
        <v>162</v>
      </c>
      <c r="B168" s="131"/>
      <c r="C168" s="122"/>
      <c r="D168" s="382"/>
      <c r="E168" s="382"/>
      <c r="F168" s="171"/>
      <c r="G168" s="171"/>
      <c r="H168" s="113"/>
      <c r="I168" s="327"/>
      <c r="J168" s="328"/>
      <c r="K168" s="78"/>
      <c r="L168" s="78"/>
      <c r="M168" s="78"/>
      <c r="N168" s="78"/>
      <c r="O168" s="78"/>
      <c r="P168" s="78"/>
      <c r="Q168" s="78"/>
    </row>
    <row r="169" spans="1:17" ht="24.95" customHeight="1" x14ac:dyDescent="0.2">
      <c r="A169" s="8">
        <v>163</v>
      </c>
      <c r="B169" s="131"/>
      <c r="C169" s="122"/>
      <c r="D169" s="382"/>
      <c r="E169" s="382"/>
      <c r="F169" s="171"/>
      <c r="G169" s="171"/>
      <c r="H169" s="113"/>
      <c r="I169" s="327"/>
      <c r="J169" s="328"/>
      <c r="K169" s="78"/>
      <c r="L169" s="78"/>
      <c r="M169" s="78"/>
      <c r="N169" s="78"/>
      <c r="O169" s="78"/>
      <c r="P169" s="78"/>
      <c r="Q169" s="78"/>
    </row>
    <row r="170" spans="1:17" ht="24.95" customHeight="1" x14ac:dyDescent="0.2">
      <c r="A170" s="8">
        <v>164</v>
      </c>
      <c r="B170" s="131"/>
      <c r="C170" s="122"/>
      <c r="D170" s="382"/>
      <c r="E170" s="382"/>
      <c r="F170" s="171"/>
      <c r="G170" s="171"/>
      <c r="H170" s="113"/>
      <c r="I170" s="327"/>
      <c r="J170" s="328"/>
      <c r="K170" s="78"/>
      <c r="L170" s="78"/>
      <c r="M170" s="78"/>
      <c r="N170" s="78"/>
      <c r="O170" s="78"/>
      <c r="P170" s="78"/>
      <c r="Q170" s="78"/>
    </row>
    <row r="171" spans="1:17" ht="24.95" customHeight="1" x14ac:dyDescent="0.2">
      <c r="A171" s="8">
        <v>165</v>
      </c>
      <c r="B171" s="131"/>
      <c r="C171" s="122"/>
      <c r="D171" s="382"/>
      <c r="E171" s="382"/>
      <c r="F171" s="171"/>
      <c r="G171" s="171"/>
      <c r="H171" s="113"/>
      <c r="I171" s="327"/>
      <c r="J171" s="328"/>
      <c r="K171" s="78"/>
      <c r="L171" s="78"/>
      <c r="M171" s="78"/>
      <c r="N171" s="78"/>
      <c r="O171" s="78"/>
      <c r="P171" s="78"/>
      <c r="Q171" s="78"/>
    </row>
    <row r="172" spans="1:17" ht="24.95" customHeight="1" x14ac:dyDescent="0.2">
      <c r="A172" s="8">
        <v>166</v>
      </c>
      <c r="B172" s="131"/>
      <c r="C172" s="122"/>
      <c r="D172" s="382"/>
      <c r="E172" s="382"/>
      <c r="F172" s="171"/>
      <c r="G172" s="171"/>
      <c r="H172" s="113"/>
      <c r="I172" s="327"/>
      <c r="J172" s="328"/>
      <c r="K172" s="78"/>
      <c r="L172" s="78"/>
      <c r="M172" s="78"/>
      <c r="N172" s="78"/>
      <c r="O172" s="78"/>
      <c r="P172" s="78"/>
      <c r="Q172" s="78"/>
    </row>
    <row r="173" spans="1:17" ht="24.95" customHeight="1" x14ac:dyDescent="0.2">
      <c r="A173" s="8">
        <v>167</v>
      </c>
      <c r="B173" s="131"/>
      <c r="C173" s="122"/>
      <c r="D173" s="382"/>
      <c r="E173" s="382"/>
      <c r="F173" s="171"/>
      <c r="G173" s="171"/>
      <c r="H173" s="113"/>
      <c r="I173" s="327"/>
      <c r="J173" s="328"/>
      <c r="K173" s="78"/>
      <c r="L173" s="78"/>
      <c r="M173" s="78"/>
      <c r="N173" s="78"/>
      <c r="O173" s="78"/>
      <c r="P173" s="78"/>
      <c r="Q173" s="78"/>
    </row>
    <row r="174" spans="1:17" ht="24.95" customHeight="1" x14ac:dyDescent="0.2">
      <c r="A174" s="8">
        <v>168</v>
      </c>
      <c r="B174" s="131"/>
      <c r="C174" s="122"/>
      <c r="D174" s="382"/>
      <c r="E174" s="382"/>
      <c r="F174" s="171"/>
      <c r="G174" s="171"/>
      <c r="H174" s="113"/>
      <c r="I174" s="327"/>
      <c r="J174" s="328"/>
      <c r="K174" s="78"/>
      <c r="L174" s="78"/>
      <c r="M174" s="78"/>
      <c r="N174" s="78"/>
      <c r="O174" s="78"/>
      <c r="P174" s="78"/>
      <c r="Q174" s="78"/>
    </row>
    <row r="175" spans="1:17" ht="24.95" customHeight="1" x14ac:dyDescent="0.2">
      <c r="A175" s="8">
        <v>169</v>
      </c>
      <c r="B175" s="131"/>
      <c r="C175" s="122"/>
      <c r="D175" s="382"/>
      <c r="E175" s="382"/>
      <c r="F175" s="171"/>
      <c r="G175" s="171"/>
      <c r="H175" s="113"/>
      <c r="I175" s="327"/>
      <c r="J175" s="328"/>
      <c r="K175" s="78"/>
      <c r="L175" s="78"/>
      <c r="M175" s="78"/>
      <c r="N175" s="78"/>
      <c r="O175" s="78"/>
      <c r="P175" s="78"/>
      <c r="Q175" s="78"/>
    </row>
    <row r="176" spans="1:17" ht="24.95" customHeight="1" x14ac:dyDescent="0.2">
      <c r="A176" s="8">
        <v>170</v>
      </c>
      <c r="B176" s="131"/>
      <c r="C176" s="122"/>
      <c r="D176" s="382"/>
      <c r="E176" s="382"/>
      <c r="F176" s="171"/>
      <c r="G176" s="171"/>
      <c r="H176" s="113"/>
      <c r="I176" s="327"/>
      <c r="J176" s="328"/>
      <c r="K176" s="78"/>
      <c r="L176" s="78"/>
      <c r="M176" s="78"/>
      <c r="N176" s="78"/>
      <c r="O176" s="78"/>
      <c r="P176" s="78"/>
      <c r="Q176" s="78"/>
    </row>
    <row r="177" spans="1:17" ht="24.95" customHeight="1" x14ac:dyDescent="0.2">
      <c r="A177" s="8">
        <v>171</v>
      </c>
      <c r="B177" s="131"/>
      <c r="C177" s="122"/>
      <c r="D177" s="382"/>
      <c r="E177" s="382"/>
      <c r="F177" s="171"/>
      <c r="G177" s="171"/>
      <c r="H177" s="113"/>
      <c r="I177" s="327"/>
      <c r="J177" s="328"/>
      <c r="K177" s="78"/>
      <c r="L177" s="78"/>
      <c r="M177" s="78"/>
      <c r="N177" s="78"/>
      <c r="O177" s="78"/>
      <c r="P177" s="78"/>
      <c r="Q177" s="78"/>
    </row>
    <row r="178" spans="1:17" ht="24.95" customHeight="1" x14ac:dyDescent="0.2">
      <c r="A178" s="8">
        <v>172</v>
      </c>
      <c r="B178" s="131"/>
      <c r="C178" s="122"/>
      <c r="D178" s="382"/>
      <c r="E178" s="382"/>
      <c r="F178" s="171"/>
      <c r="G178" s="171"/>
      <c r="H178" s="113"/>
      <c r="I178" s="327"/>
      <c r="J178" s="328"/>
      <c r="K178" s="78"/>
      <c r="L178" s="78"/>
      <c r="M178" s="78"/>
      <c r="N178" s="78"/>
      <c r="O178" s="78"/>
      <c r="P178" s="78"/>
      <c r="Q178" s="78"/>
    </row>
    <row r="179" spans="1:17" ht="24.95" customHeight="1" x14ac:dyDescent="0.2">
      <c r="A179" s="8">
        <v>173</v>
      </c>
      <c r="B179" s="131"/>
      <c r="C179" s="122"/>
      <c r="D179" s="382"/>
      <c r="E179" s="382"/>
      <c r="F179" s="171"/>
      <c r="G179" s="171"/>
      <c r="H179" s="113"/>
      <c r="I179" s="327"/>
      <c r="J179" s="328"/>
      <c r="K179" s="78"/>
      <c r="L179" s="78"/>
      <c r="M179" s="78"/>
      <c r="N179" s="78"/>
      <c r="O179" s="78"/>
      <c r="P179" s="78"/>
      <c r="Q179" s="78"/>
    </row>
    <row r="180" spans="1:17" ht="24.95" customHeight="1" x14ac:dyDescent="0.2">
      <c r="A180" s="8">
        <v>174</v>
      </c>
      <c r="B180" s="131"/>
      <c r="C180" s="122"/>
      <c r="D180" s="382"/>
      <c r="E180" s="382"/>
      <c r="F180" s="171"/>
      <c r="G180" s="171"/>
      <c r="H180" s="113"/>
      <c r="I180" s="327"/>
      <c r="J180" s="328"/>
      <c r="K180" s="78"/>
      <c r="L180" s="78"/>
      <c r="M180" s="78"/>
      <c r="N180" s="78"/>
      <c r="O180" s="78"/>
      <c r="P180" s="78"/>
      <c r="Q180" s="78"/>
    </row>
    <row r="181" spans="1:17" ht="24.95" customHeight="1" x14ac:dyDescent="0.2">
      <c r="A181" s="8">
        <v>175</v>
      </c>
      <c r="B181" s="131"/>
      <c r="C181" s="122"/>
      <c r="D181" s="382"/>
      <c r="E181" s="382"/>
      <c r="F181" s="171"/>
      <c r="G181" s="171"/>
      <c r="H181" s="113"/>
      <c r="I181" s="327"/>
      <c r="J181" s="328"/>
      <c r="K181" s="78"/>
      <c r="L181" s="78"/>
      <c r="M181" s="78"/>
      <c r="N181" s="78"/>
      <c r="O181" s="78"/>
      <c r="P181" s="78"/>
      <c r="Q181" s="78"/>
    </row>
    <row r="182" spans="1:17" ht="24.95" customHeight="1" x14ac:dyDescent="0.2">
      <c r="A182" s="8">
        <v>176</v>
      </c>
      <c r="B182" s="131"/>
      <c r="C182" s="122"/>
      <c r="D182" s="382"/>
      <c r="E182" s="382"/>
      <c r="F182" s="171"/>
      <c r="G182" s="171"/>
      <c r="H182" s="113"/>
      <c r="I182" s="327"/>
      <c r="J182" s="328"/>
      <c r="K182" s="78"/>
      <c r="L182" s="78"/>
      <c r="M182" s="78"/>
      <c r="N182" s="78"/>
      <c r="O182" s="78"/>
      <c r="P182" s="78"/>
      <c r="Q182" s="78"/>
    </row>
    <row r="183" spans="1:17" ht="24.95" customHeight="1" x14ac:dyDescent="0.2">
      <c r="A183" s="8">
        <v>177</v>
      </c>
      <c r="B183" s="131"/>
      <c r="C183" s="122"/>
      <c r="D183" s="382"/>
      <c r="E183" s="382"/>
      <c r="F183" s="171"/>
      <c r="G183" s="171"/>
      <c r="H183" s="113"/>
      <c r="I183" s="327"/>
      <c r="J183" s="328"/>
      <c r="K183" s="78"/>
      <c r="L183" s="78"/>
      <c r="M183" s="78"/>
      <c r="N183" s="78"/>
      <c r="O183" s="78"/>
      <c r="P183" s="78"/>
      <c r="Q183" s="78"/>
    </row>
    <row r="184" spans="1:17" ht="24.95" customHeight="1" x14ac:dyDescent="0.2">
      <c r="A184" s="8">
        <v>178</v>
      </c>
      <c r="B184" s="131"/>
      <c r="C184" s="122"/>
      <c r="D184" s="382"/>
      <c r="E184" s="382"/>
      <c r="F184" s="171"/>
      <c r="G184" s="171"/>
      <c r="H184" s="113"/>
      <c r="I184" s="327"/>
      <c r="J184" s="328"/>
      <c r="K184" s="78"/>
      <c r="L184" s="78"/>
      <c r="M184" s="78"/>
      <c r="N184" s="78"/>
      <c r="O184" s="78"/>
      <c r="P184" s="78"/>
      <c r="Q184" s="78"/>
    </row>
    <row r="185" spans="1:17" ht="24.95" customHeight="1" x14ac:dyDescent="0.2">
      <c r="A185" s="8">
        <v>179</v>
      </c>
      <c r="B185" s="131"/>
      <c r="C185" s="122"/>
      <c r="D185" s="382"/>
      <c r="E185" s="382"/>
      <c r="F185" s="171"/>
      <c r="G185" s="171"/>
      <c r="H185" s="113"/>
      <c r="I185" s="327"/>
      <c r="J185" s="328"/>
      <c r="K185" s="78"/>
      <c r="L185" s="78"/>
      <c r="M185" s="78"/>
      <c r="N185" s="78"/>
      <c r="O185" s="78"/>
      <c r="P185" s="78"/>
      <c r="Q185" s="78"/>
    </row>
    <row r="186" spans="1:17" ht="24.95" customHeight="1" x14ac:dyDescent="0.2">
      <c r="A186" s="8">
        <v>180</v>
      </c>
      <c r="B186" s="131"/>
      <c r="C186" s="122"/>
      <c r="D186" s="382"/>
      <c r="E186" s="382"/>
      <c r="F186" s="171"/>
      <c r="G186" s="171"/>
      <c r="H186" s="113"/>
      <c r="I186" s="327"/>
      <c r="J186" s="328"/>
      <c r="K186" s="78"/>
      <c r="L186" s="78"/>
      <c r="M186" s="78"/>
      <c r="N186" s="78"/>
      <c r="O186" s="78"/>
      <c r="P186" s="78"/>
      <c r="Q186" s="78"/>
    </row>
    <row r="187" spans="1:17" ht="24.95" customHeight="1" x14ac:dyDescent="0.2">
      <c r="A187" s="8">
        <v>181</v>
      </c>
      <c r="B187" s="131"/>
      <c r="C187" s="122"/>
      <c r="D187" s="382"/>
      <c r="E187" s="382"/>
      <c r="F187" s="171"/>
      <c r="G187" s="171"/>
      <c r="H187" s="113"/>
      <c r="I187" s="327"/>
      <c r="J187" s="328"/>
      <c r="K187" s="78"/>
      <c r="L187" s="78"/>
      <c r="M187" s="78"/>
      <c r="N187" s="78"/>
      <c r="O187" s="78"/>
      <c r="P187" s="78"/>
      <c r="Q187" s="78"/>
    </row>
    <row r="188" spans="1:17" ht="24.95" customHeight="1" x14ac:dyDescent="0.2">
      <c r="A188" s="8">
        <v>182</v>
      </c>
      <c r="B188" s="131"/>
      <c r="C188" s="122"/>
      <c r="D188" s="382"/>
      <c r="E188" s="382"/>
      <c r="F188" s="171"/>
      <c r="G188" s="171"/>
      <c r="H188" s="113"/>
      <c r="I188" s="327"/>
      <c r="J188" s="328"/>
      <c r="K188" s="78"/>
      <c r="L188" s="78"/>
      <c r="M188" s="78"/>
      <c r="N188" s="78"/>
      <c r="O188" s="78"/>
      <c r="P188" s="78"/>
      <c r="Q188" s="78"/>
    </row>
    <row r="189" spans="1:17" ht="24.95" customHeight="1" x14ac:dyDescent="0.2">
      <c r="A189" s="8">
        <v>183</v>
      </c>
      <c r="B189" s="131"/>
      <c r="C189" s="122"/>
      <c r="D189" s="382"/>
      <c r="E189" s="382"/>
      <c r="F189" s="171"/>
      <c r="G189" s="171"/>
      <c r="H189" s="113"/>
      <c r="I189" s="327"/>
      <c r="J189" s="328"/>
      <c r="K189" s="78"/>
      <c r="L189" s="78"/>
      <c r="M189" s="78"/>
      <c r="N189" s="78"/>
      <c r="O189" s="78"/>
      <c r="P189" s="78"/>
      <c r="Q189" s="78"/>
    </row>
    <row r="190" spans="1:17" ht="24.95" customHeight="1" x14ac:dyDescent="0.2">
      <c r="A190" s="8">
        <v>184</v>
      </c>
      <c r="B190" s="131"/>
      <c r="C190" s="122"/>
      <c r="D190" s="382"/>
      <c r="E190" s="382"/>
      <c r="F190" s="171"/>
      <c r="G190" s="171"/>
      <c r="H190" s="113"/>
      <c r="I190" s="327"/>
      <c r="J190" s="328"/>
      <c r="K190" s="78"/>
      <c r="L190" s="78"/>
      <c r="M190" s="78"/>
      <c r="N190" s="78"/>
      <c r="O190" s="78"/>
      <c r="P190" s="78"/>
      <c r="Q190" s="78"/>
    </row>
    <row r="191" spans="1:17" ht="24.95" customHeight="1" x14ac:dyDescent="0.2">
      <c r="A191" s="8">
        <v>185</v>
      </c>
      <c r="B191" s="131"/>
      <c r="C191" s="122"/>
      <c r="D191" s="382"/>
      <c r="E191" s="382"/>
      <c r="F191" s="171"/>
      <c r="G191" s="171"/>
      <c r="H191" s="113"/>
      <c r="I191" s="327"/>
      <c r="J191" s="328"/>
      <c r="K191" s="78"/>
      <c r="L191" s="78"/>
      <c r="M191" s="78"/>
      <c r="N191" s="78"/>
      <c r="O191" s="78"/>
      <c r="P191" s="78"/>
      <c r="Q191" s="78"/>
    </row>
    <row r="192" spans="1:17" ht="24.95" customHeight="1" x14ac:dyDescent="0.2">
      <c r="A192" s="8">
        <v>186</v>
      </c>
      <c r="B192" s="131"/>
      <c r="C192" s="122"/>
      <c r="D192" s="382"/>
      <c r="E192" s="382"/>
      <c r="F192" s="171"/>
      <c r="G192" s="171"/>
      <c r="H192" s="113"/>
      <c r="I192" s="327"/>
      <c r="J192" s="328"/>
      <c r="K192" s="78"/>
      <c r="L192" s="78"/>
      <c r="M192" s="78"/>
      <c r="N192" s="78"/>
      <c r="O192" s="78"/>
      <c r="P192" s="78"/>
      <c r="Q192" s="78"/>
    </row>
    <row r="193" spans="1:17" ht="24.95" customHeight="1" x14ac:dyDescent="0.2">
      <c r="A193" s="8">
        <v>187</v>
      </c>
      <c r="B193" s="131"/>
      <c r="C193" s="122"/>
      <c r="D193" s="382"/>
      <c r="E193" s="382"/>
      <c r="F193" s="171"/>
      <c r="G193" s="171"/>
      <c r="H193" s="113"/>
      <c r="I193" s="327"/>
      <c r="J193" s="328"/>
      <c r="K193" s="78"/>
      <c r="L193" s="78"/>
      <c r="M193" s="78"/>
      <c r="N193" s="78"/>
      <c r="O193" s="78"/>
      <c r="P193" s="78"/>
      <c r="Q193" s="78"/>
    </row>
    <row r="194" spans="1:17" ht="24.95" customHeight="1" x14ac:dyDescent="0.2">
      <c r="A194" s="8">
        <v>188</v>
      </c>
      <c r="B194" s="131"/>
      <c r="C194" s="122"/>
      <c r="D194" s="382"/>
      <c r="E194" s="382"/>
      <c r="F194" s="171"/>
      <c r="G194" s="171"/>
      <c r="H194" s="113"/>
      <c r="I194" s="327"/>
      <c r="J194" s="328"/>
      <c r="K194" s="78"/>
      <c r="L194" s="78"/>
      <c r="M194" s="78"/>
      <c r="N194" s="78"/>
      <c r="O194" s="78"/>
      <c r="P194" s="78"/>
      <c r="Q194" s="78"/>
    </row>
    <row r="195" spans="1:17" ht="24.95" customHeight="1" x14ac:dyDescent="0.2">
      <c r="A195" s="8">
        <v>189</v>
      </c>
      <c r="B195" s="131"/>
      <c r="C195" s="122"/>
      <c r="D195" s="382"/>
      <c r="E195" s="382"/>
      <c r="F195" s="171"/>
      <c r="G195" s="171"/>
      <c r="H195" s="113"/>
      <c r="I195" s="327"/>
      <c r="J195" s="328"/>
      <c r="K195" s="78"/>
      <c r="L195" s="78"/>
      <c r="M195" s="78"/>
      <c r="N195" s="78"/>
      <c r="O195" s="78"/>
      <c r="P195" s="78"/>
      <c r="Q195" s="78"/>
    </row>
    <row r="196" spans="1:17" ht="24.95" customHeight="1" x14ac:dyDescent="0.2">
      <c r="A196" s="8">
        <v>190</v>
      </c>
      <c r="B196" s="131"/>
      <c r="C196" s="122"/>
      <c r="D196" s="382"/>
      <c r="E196" s="382"/>
      <c r="F196" s="171"/>
      <c r="G196" s="171"/>
      <c r="H196" s="113"/>
      <c r="I196" s="327"/>
      <c r="J196" s="328"/>
      <c r="K196" s="78"/>
      <c r="L196" s="78"/>
      <c r="M196" s="78"/>
      <c r="N196" s="78"/>
      <c r="O196" s="78"/>
      <c r="P196" s="78"/>
      <c r="Q196" s="78"/>
    </row>
    <row r="197" spans="1:17" ht="24.95" customHeight="1" x14ac:dyDescent="0.2">
      <c r="A197" s="8">
        <v>191</v>
      </c>
      <c r="B197" s="131"/>
      <c r="C197" s="122"/>
      <c r="D197" s="382"/>
      <c r="E197" s="382"/>
      <c r="F197" s="171"/>
      <c r="G197" s="171"/>
      <c r="H197" s="113"/>
      <c r="I197" s="327"/>
      <c r="J197" s="328"/>
      <c r="K197" s="78"/>
      <c r="L197" s="78"/>
      <c r="M197" s="78"/>
      <c r="N197" s="78"/>
      <c r="O197" s="78"/>
      <c r="P197" s="78"/>
      <c r="Q197" s="78"/>
    </row>
    <row r="198" spans="1:17" ht="24.95" customHeight="1" x14ac:dyDescent="0.2">
      <c r="A198" s="8">
        <v>192</v>
      </c>
      <c r="B198" s="131"/>
      <c r="C198" s="122"/>
      <c r="D198" s="382"/>
      <c r="E198" s="382"/>
      <c r="F198" s="171"/>
      <c r="G198" s="171"/>
      <c r="H198" s="113"/>
      <c r="I198" s="327"/>
      <c r="J198" s="328"/>
      <c r="K198" s="78"/>
      <c r="L198" s="78"/>
      <c r="M198" s="78"/>
      <c r="N198" s="78"/>
      <c r="O198" s="78"/>
      <c r="P198" s="78"/>
      <c r="Q198" s="78"/>
    </row>
    <row r="199" spans="1:17" ht="24.95" customHeight="1" x14ac:dyDescent="0.2">
      <c r="A199" s="8">
        <v>193</v>
      </c>
      <c r="B199" s="131"/>
      <c r="C199" s="122"/>
      <c r="D199" s="382"/>
      <c r="E199" s="382"/>
      <c r="F199" s="171"/>
      <c r="G199" s="171"/>
      <c r="H199" s="113"/>
      <c r="I199" s="327"/>
      <c r="J199" s="328"/>
      <c r="K199" s="78"/>
      <c r="L199" s="78"/>
      <c r="M199" s="78"/>
      <c r="N199" s="78"/>
      <c r="O199" s="78"/>
      <c r="P199" s="78"/>
      <c r="Q199" s="78"/>
    </row>
    <row r="200" spans="1:17" ht="24.95" customHeight="1" x14ac:dyDescent="0.2">
      <c r="A200" s="8">
        <v>194</v>
      </c>
      <c r="B200" s="131"/>
      <c r="C200" s="122"/>
      <c r="D200" s="382"/>
      <c r="E200" s="382"/>
      <c r="F200" s="171"/>
      <c r="G200" s="171"/>
      <c r="H200" s="113"/>
      <c r="I200" s="327"/>
      <c r="J200" s="328"/>
      <c r="K200" s="78"/>
      <c r="L200" s="78"/>
      <c r="M200" s="78"/>
      <c r="N200" s="78"/>
      <c r="O200" s="78"/>
      <c r="P200" s="78"/>
      <c r="Q200" s="78"/>
    </row>
    <row r="201" spans="1:17" ht="24.95" customHeight="1" x14ac:dyDescent="0.2">
      <c r="A201" s="8">
        <v>195</v>
      </c>
      <c r="B201" s="131"/>
      <c r="C201" s="122"/>
      <c r="D201" s="382"/>
      <c r="E201" s="382"/>
      <c r="F201" s="171"/>
      <c r="G201" s="171"/>
      <c r="H201" s="113"/>
      <c r="I201" s="327"/>
      <c r="J201" s="328"/>
      <c r="K201" s="78"/>
      <c r="L201" s="78"/>
      <c r="M201" s="78"/>
      <c r="N201" s="78"/>
      <c r="O201" s="78"/>
      <c r="P201" s="78"/>
      <c r="Q201" s="78"/>
    </row>
    <row r="202" spans="1:17" ht="24.95" customHeight="1" x14ac:dyDescent="0.2">
      <c r="A202" s="8">
        <v>196</v>
      </c>
      <c r="B202" s="131"/>
      <c r="C202" s="122"/>
      <c r="D202" s="382"/>
      <c r="E202" s="382"/>
      <c r="F202" s="171"/>
      <c r="G202" s="171"/>
      <c r="H202" s="113"/>
      <c r="I202" s="327"/>
      <c r="J202" s="328"/>
      <c r="K202" s="78"/>
      <c r="L202" s="78"/>
      <c r="M202" s="78"/>
      <c r="N202" s="78"/>
      <c r="O202" s="78"/>
      <c r="P202" s="78"/>
      <c r="Q202" s="78"/>
    </row>
    <row r="203" spans="1:17" ht="24.95" customHeight="1" x14ac:dyDescent="0.2">
      <c r="A203" s="8">
        <v>197</v>
      </c>
      <c r="B203" s="131"/>
      <c r="C203" s="122"/>
      <c r="D203" s="382"/>
      <c r="E203" s="382"/>
      <c r="F203" s="171"/>
      <c r="G203" s="171"/>
      <c r="H203" s="113"/>
      <c r="I203" s="327"/>
      <c r="J203" s="328"/>
      <c r="K203" s="78"/>
      <c r="L203" s="78"/>
      <c r="M203" s="78"/>
      <c r="N203" s="78"/>
      <c r="O203" s="78"/>
      <c r="P203" s="78"/>
      <c r="Q203" s="78"/>
    </row>
    <row r="204" spans="1:17" ht="24.95" customHeight="1" x14ac:dyDescent="0.2">
      <c r="A204" s="8">
        <v>198</v>
      </c>
      <c r="B204" s="131"/>
      <c r="C204" s="122"/>
      <c r="D204" s="382"/>
      <c r="E204" s="382"/>
      <c r="F204" s="171"/>
      <c r="G204" s="171"/>
      <c r="H204" s="113"/>
      <c r="I204" s="327"/>
      <c r="J204" s="328"/>
      <c r="K204" s="78"/>
      <c r="L204" s="78"/>
      <c r="M204" s="78"/>
      <c r="N204" s="78"/>
      <c r="O204" s="78"/>
      <c r="P204" s="78"/>
      <c r="Q204" s="78"/>
    </row>
    <row r="205" spans="1:17" ht="24.95" customHeight="1" x14ac:dyDescent="0.2">
      <c r="A205" s="8">
        <v>199</v>
      </c>
      <c r="B205" s="131"/>
      <c r="C205" s="122"/>
      <c r="D205" s="382"/>
      <c r="E205" s="382"/>
      <c r="F205" s="171"/>
      <c r="G205" s="171"/>
      <c r="H205" s="113"/>
      <c r="I205" s="327"/>
      <c r="J205" s="328"/>
      <c r="K205" s="78"/>
      <c r="L205" s="78"/>
      <c r="M205" s="78"/>
      <c r="N205" s="78"/>
      <c r="O205" s="78"/>
      <c r="P205" s="78"/>
      <c r="Q205" s="78"/>
    </row>
    <row r="206" spans="1:17" ht="24.95" customHeight="1" thickBot="1" x14ac:dyDescent="0.25">
      <c r="A206" s="9">
        <v>200</v>
      </c>
      <c r="B206" s="132"/>
      <c r="C206" s="118"/>
      <c r="D206" s="383"/>
      <c r="E206" s="383"/>
      <c r="F206" s="172"/>
      <c r="G206" s="172"/>
      <c r="H206" s="114"/>
      <c r="I206" s="345"/>
      <c r="J206" s="346"/>
      <c r="K206" s="78"/>
      <c r="L206" s="78"/>
      <c r="M206" s="78"/>
      <c r="N206" s="78"/>
      <c r="O206" s="78"/>
      <c r="P206" s="78"/>
      <c r="Q206" s="78"/>
    </row>
  </sheetData>
  <sheetProtection sheet="1" objects="1" scenarios="1"/>
  <mergeCells count="411">
    <mergeCell ref="D198:E198"/>
    <mergeCell ref="I198:J198"/>
    <mergeCell ref="D199:E199"/>
    <mergeCell ref="I199:J199"/>
    <mergeCell ref="D200:E200"/>
    <mergeCell ref="I200:J200"/>
    <mergeCell ref="D195:E195"/>
    <mergeCell ref="I195:J195"/>
    <mergeCell ref="D196:E196"/>
    <mergeCell ref="I196:J196"/>
    <mergeCell ref="D197:E197"/>
    <mergeCell ref="I197:J197"/>
    <mergeCell ref="D204:E204"/>
    <mergeCell ref="I204:J204"/>
    <mergeCell ref="D205:E205"/>
    <mergeCell ref="I205:J205"/>
    <mergeCell ref="D206:E206"/>
    <mergeCell ref="I206:J206"/>
    <mergeCell ref="D201:E201"/>
    <mergeCell ref="I201:J201"/>
    <mergeCell ref="D202:E202"/>
    <mergeCell ref="I202:J202"/>
    <mergeCell ref="D203:E203"/>
    <mergeCell ref="I203:J203"/>
    <mergeCell ref="D192:E192"/>
    <mergeCell ref="I192:J192"/>
    <mergeCell ref="D193:E193"/>
    <mergeCell ref="I193:J193"/>
    <mergeCell ref="D194:E194"/>
    <mergeCell ref="I194:J194"/>
    <mergeCell ref="D189:E189"/>
    <mergeCell ref="I189:J189"/>
    <mergeCell ref="D190:E190"/>
    <mergeCell ref="I190:J190"/>
    <mergeCell ref="D191:E191"/>
    <mergeCell ref="I191:J191"/>
    <mergeCell ref="D186:E186"/>
    <mergeCell ref="I186:J186"/>
    <mergeCell ref="D187:E187"/>
    <mergeCell ref="I187:J187"/>
    <mergeCell ref="D188:E188"/>
    <mergeCell ref="I188:J188"/>
    <mergeCell ref="D183:E183"/>
    <mergeCell ref="I183:J183"/>
    <mergeCell ref="D184:E184"/>
    <mergeCell ref="I184:J184"/>
    <mergeCell ref="D185:E185"/>
    <mergeCell ref="I185:J185"/>
    <mergeCell ref="D180:E180"/>
    <mergeCell ref="I180:J180"/>
    <mergeCell ref="D181:E181"/>
    <mergeCell ref="I181:J181"/>
    <mergeCell ref="D182:E182"/>
    <mergeCell ref="I182:J182"/>
    <mergeCell ref="D177:E177"/>
    <mergeCell ref="I177:J177"/>
    <mergeCell ref="D178:E178"/>
    <mergeCell ref="I178:J178"/>
    <mergeCell ref="D179:E179"/>
    <mergeCell ref="I179:J179"/>
    <mergeCell ref="D174:E174"/>
    <mergeCell ref="I174:J174"/>
    <mergeCell ref="D175:E175"/>
    <mergeCell ref="I175:J175"/>
    <mergeCell ref="D176:E176"/>
    <mergeCell ref="I176:J176"/>
    <mergeCell ref="D171:E171"/>
    <mergeCell ref="I171:J171"/>
    <mergeCell ref="D172:E172"/>
    <mergeCell ref="I172:J172"/>
    <mergeCell ref="D173:E173"/>
    <mergeCell ref="I173:J173"/>
    <mergeCell ref="D168:E168"/>
    <mergeCell ref="I168:J168"/>
    <mergeCell ref="D169:E169"/>
    <mergeCell ref="I169:J169"/>
    <mergeCell ref="D170:E170"/>
    <mergeCell ref="I170:J170"/>
    <mergeCell ref="D165:E165"/>
    <mergeCell ref="I165:J165"/>
    <mergeCell ref="D166:E166"/>
    <mergeCell ref="I166:J166"/>
    <mergeCell ref="D167:E167"/>
    <mergeCell ref="I167:J167"/>
    <mergeCell ref="D162:E162"/>
    <mergeCell ref="I162:J162"/>
    <mergeCell ref="D163:E163"/>
    <mergeCell ref="I163:J163"/>
    <mergeCell ref="D164:E164"/>
    <mergeCell ref="I164:J164"/>
    <mergeCell ref="D159:E159"/>
    <mergeCell ref="I159:J159"/>
    <mergeCell ref="D160:E160"/>
    <mergeCell ref="I160:J160"/>
    <mergeCell ref="D161:E161"/>
    <mergeCell ref="I161:J161"/>
    <mergeCell ref="D156:E156"/>
    <mergeCell ref="I156:J156"/>
    <mergeCell ref="D157:E157"/>
    <mergeCell ref="I157:J157"/>
    <mergeCell ref="D158:E158"/>
    <mergeCell ref="I158:J158"/>
    <mergeCell ref="D153:E153"/>
    <mergeCell ref="I153:J153"/>
    <mergeCell ref="D154:E154"/>
    <mergeCell ref="I154:J154"/>
    <mergeCell ref="D155:E155"/>
    <mergeCell ref="I155:J155"/>
    <mergeCell ref="D150:E150"/>
    <mergeCell ref="I150:J150"/>
    <mergeCell ref="D151:E151"/>
    <mergeCell ref="I151:J151"/>
    <mergeCell ref="D152:E152"/>
    <mergeCell ref="I152:J152"/>
    <mergeCell ref="D147:E147"/>
    <mergeCell ref="I147:J147"/>
    <mergeCell ref="D148:E148"/>
    <mergeCell ref="I148:J148"/>
    <mergeCell ref="D149:E149"/>
    <mergeCell ref="I149:J149"/>
    <mergeCell ref="D144:E144"/>
    <mergeCell ref="I144:J144"/>
    <mergeCell ref="D145:E145"/>
    <mergeCell ref="I145:J145"/>
    <mergeCell ref="D146:E146"/>
    <mergeCell ref="I146:J146"/>
    <mergeCell ref="D141:E141"/>
    <mergeCell ref="I141:J141"/>
    <mergeCell ref="D142:E142"/>
    <mergeCell ref="I142:J142"/>
    <mergeCell ref="D143:E143"/>
    <mergeCell ref="I143:J143"/>
    <mergeCell ref="D138:E138"/>
    <mergeCell ref="I138:J138"/>
    <mergeCell ref="D139:E139"/>
    <mergeCell ref="I139:J139"/>
    <mergeCell ref="D140:E140"/>
    <mergeCell ref="I140:J140"/>
    <mergeCell ref="D135:E135"/>
    <mergeCell ref="I135:J135"/>
    <mergeCell ref="D136:E136"/>
    <mergeCell ref="I136:J136"/>
    <mergeCell ref="D137:E137"/>
    <mergeCell ref="I137:J137"/>
    <mergeCell ref="D132:E132"/>
    <mergeCell ref="I132:J132"/>
    <mergeCell ref="D133:E133"/>
    <mergeCell ref="I133:J133"/>
    <mergeCell ref="D134:E134"/>
    <mergeCell ref="I134:J134"/>
    <mergeCell ref="D129:E129"/>
    <mergeCell ref="I129:J129"/>
    <mergeCell ref="D130:E130"/>
    <mergeCell ref="I130:J130"/>
    <mergeCell ref="D131:E131"/>
    <mergeCell ref="I131:J131"/>
    <mergeCell ref="D126:E126"/>
    <mergeCell ref="I126:J126"/>
    <mergeCell ref="D127:E127"/>
    <mergeCell ref="I127:J127"/>
    <mergeCell ref="D128:E128"/>
    <mergeCell ref="I128:J128"/>
    <mergeCell ref="D123:E123"/>
    <mergeCell ref="I123:J123"/>
    <mergeCell ref="D124:E124"/>
    <mergeCell ref="I124:J124"/>
    <mergeCell ref="D125:E125"/>
    <mergeCell ref="I125:J125"/>
    <mergeCell ref="D120:E120"/>
    <mergeCell ref="I120:J120"/>
    <mergeCell ref="D121:E121"/>
    <mergeCell ref="I121:J121"/>
    <mergeCell ref="D122:E122"/>
    <mergeCell ref="I122:J122"/>
    <mergeCell ref="D117:E117"/>
    <mergeCell ref="I117:J117"/>
    <mergeCell ref="D118:E118"/>
    <mergeCell ref="I118:J118"/>
    <mergeCell ref="D119:E119"/>
    <mergeCell ref="I119:J119"/>
    <mergeCell ref="D114:E114"/>
    <mergeCell ref="I114:J114"/>
    <mergeCell ref="D115:E115"/>
    <mergeCell ref="I115:J115"/>
    <mergeCell ref="D116:E116"/>
    <mergeCell ref="I116:J116"/>
    <mergeCell ref="D111:E111"/>
    <mergeCell ref="I111:J111"/>
    <mergeCell ref="D112:E112"/>
    <mergeCell ref="I112:J112"/>
    <mergeCell ref="D113:E113"/>
    <mergeCell ref="I113:J113"/>
    <mergeCell ref="D108:E108"/>
    <mergeCell ref="I108:J108"/>
    <mergeCell ref="D109:E109"/>
    <mergeCell ref="I109:J109"/>
    <mergeCell ref="D110:E110"/>
    <mergeCell ref="I110:J110"/>
    <mergeCell ref="D105:E105"/>
    <mergeCell ref="I105:J105"/>
    <mergeCell ref="D106:E106"/>
    <mergeCell ref="I106:J106"/>
    <mergeCell ref="D107:E107"/>
    <mergeCell ref="I107:J107"/>
    <mergeCell ref="D102:E102"/>
    <mergeCell ref="I102:J102"/>
    <mergeCell ref="D103:E103"/>
    <mergeCell ref="I103:J103"/>
    <mergeCell ref="D104:E104"/>
    <mergeCell ref="I104:J104"/>
    <mergeCell ref="D99:E99"/>
    <mergeCell ref="I99:J99"/>
    <mergeCell ref="D100:E100"/>
    <mergeCell ref="I100:J100"/>
    <mergeCell ref="D101:E101"/>
    <mergeCell ref="I101:J101"/>
    <mergeCell ref="D96:E96"/>
    <mergeCell ref="I96:J96"/>
    <mergeCell ref="D97:E97"/>
    <mergeCell ref="I97:J97"/>
    <mergeCell ref="D98:E98"/>
    <mergeCell ref="I98:J98"/>
    <mergeCell ref="D93:E93"/>
    <mergeCell ref="I93:J93"/>
    <mergeCell ref="D94:E94"/>
    <mergeCell ref="I94:J94"/>
    <mergeCell ref="D95:E95"/>
    <mergeCell ref="I95:J95"/>
    <mergeCell ref="D90:E90"/>
    <mergeCell ref="I90:J90"/>
    <mergeCell ref="D91:E91"/>
    <mergeCell ref="I91:J91"/>
    <mergeCell ref="D92:E92"/>
    <mergeCell ref="I92:J92"/>
    <mergeCell ref="D87:E87"/>
    <mergeCell ref="I87:J87"/>
    <mergeCell ref="D88:E88"/>
    <mergeCell ref="I88:J88"/>
    <mergeCell ref="D89:E89"/>
    <mergeCell ref="I89:J89"/>
    <mergeCell ref="D84:E84"/>
    <mergeCell ref="I84:J84"/>
    <mergeCell ref="D85:E85"/>
    <mergeCell ref="I85:J85"/>
    <mergeCell ref="D86:E86"/>
    <mergeCell ref="I86:J86"/>
    <mergeCell ref="D81:E81"/>
    <mergeCell ref="I81:J81"/>
    <mergeCell ref="D82:E82"/>
    <mergeCell ref="I82:J82"/>
    <mergeCell ref="D83:E83"/>
    <mergeCell ref="I83:J83"/>
    <mergeCell ref="D78:E78"/>
    <mergeCell ref="I78:J78"/>
    <mergeCell ref="D79:E79"/>
    <mergeCell ref="I79:J79"/>
    <mergeCell ref="D80:E80"/>
    <mergeCell ref="I80:J80"/>
    <mergeCell ref="D75:E75"/>
    <mergeCell ref="I75:J75"/>
    <mergeCell ref="D76:E76"/>
    <mergeCell ref="I76:J76"/>
    <mergeCell ref="D77:E77"/>
    <mergeCell ref="I77:J77"/>
    <mergeCell ref="D72:E72"/>
    <mergeCell ref="I72:J72"/>
    <mergeCell ref="D73:E73"/>
    <mergeCell ref="I73:J73"/>
    <mergeCell ref="D74:E74"/>
    <mergeCell ref="I74:J74"/>
    <mergeCell ref="D69:E69"/>
    <mergeCell ref="I69:J69"/>
    <mergeCell ref="D70:E70"/>
    <mergeCell ref="I70:J70"/>
    <mergeCell ref="D71:E71"/>
    <mergeCell ref="I71:J71"/>
    <mergeCell ref="D66:E66"/>
    <mergeCell ref="I66:J66"/>
    <mergeCell ref="D67:E67"/>
    <mergeCell ref="I67:J67"/>
    <mergeCell ref="D68:E68"/>
    <mergeCell ref="I68:J68"/>
    <mergeCell ref="D63:E63"/>
    <mergeCell ref="I63:J63"/>
    <mergeCell ref="D64:E64"/>
    <mergeCell ref="I64:J64"/>
    <mergeCell ref="D65:E65"/>
    <mergeCell ref="I65:J65"/>
    <mergeCell ref="D60:E60"/>
    <mergeCell ref="I60:J60"/>
    <mergeCell ref="D61:E61"/>
    <mergeCell ref="I61:J61"/>
    <mergeCell ref="D62:E62"/>
    <mergeCell ref="I62:J62"/>
    <mergeCell ref="D57:E57"/>
    <mergeCell ref="I57:J57"/>
    <mergeCell ref="D58:E58"/>
    <mergeCell ref="I58:J58"/>
    <mergeCell ref="D59:E59"/>
    <mergeCell ref="I59:J59"/>
    <mergeCell ref="D54:E54"/>
    <mergeCell ref="I54:J54"/>
    <mergeCell ref="D55:E55"/>
    <mergeCell ref="I55:J55"/>
    <mergeCell ref="D56:E56"/>
    <mergeCell ref="I56:J56"/>
    <mergeCell ref="D51:E51"/>
    <mergeCell ref="I51:J51"/>
    <mergeCell ref="D52:E52"/>
    <mergeCell ref="I52:J52"/>
    <mergeCell ref="D53:E53"/>
    <mergeCell ref="I53:J53"/>
    <mergeCell ref="D48:E48"/>
    <mergeCell ref="I48:J48"/>
    <mergeCell ref="D49:E49"/>
    <mergeCell ref="I49:J49"/>
    <mergeCell ref="D50:E50"/>
    <mergeCell ref="I50:J50"/>
    <mergeCell ref="D45:E45"/>
    <mergeCell ref="I45:J45"/>
    <mergeCell ref="D46:E46"/>
    <mergeCell ref="I46:J46"/>
    <mergeCell ref="D47:E47"/>
    <mergeCell ref="I47:J47"/>
    <mergeCell ref="D42:E42"/>
    <mergeCell ref="I42:J42"/>
    <mergeCell ref="D43:E43"/>
    <mergeCell ref="I43:J43"/>
    <mergeCell ref="D44:E44"/>
    <mergeCell ref="I44:J44"/>
    <mergeCell ref="D39:E39"/>
    <mergeCell ref="I39:J39"/>
    <mergeCell ref="D40:E40"/>
    <mergeCell ref="I40:J40"/>
    <mergeCell ref="D41:E41"/>
    <mergeCell ref="I41:J41"/>
    <mergeCell ref="D36:E36"/>
    <mergeCell ref="I36:J36"/>
    <mergeCell ref="D37:E37"/>
    <mergeCell ref="I37:J37"/>
    <mergeCell ref="D38:E38"/>
    <mergeCell ref="I38:J38"/>
    <mergeCell ref="D33:E33"/>
    <mergeCell ref="I33:J33"/>
    <mergeCell ref="D34:E34"/>
    <mergeCell ref="I34:J34"/>
    <mergeCell ref="D35:E35"/>
    <mergeCell ref="I35:J35"/>
    <mergeCell ref="D30:E30"/>
    <mergeCell ref="I30:J30"/>
    <mergeCell ref="D31:E31"/>
    <mergeCell ref="I31:J31"/>
    <mergeCell ref="D32:E32"/>
    <mergeCell ref="I32:J32"/>
    <mergeCell ref="D27:E27"/>
    <mergeCell ref="I27:J27"/>
    <mergeCell ref="D28:E28"/>
    <mergeCell ref="I28:J28"/>
    <mergeCell ref="D29:E29"/>
    <mergeCell ref="I29:J29"/>
    <mergeCell ref="D24:E24"/>
    <mergeCell ref="I24:J24"/>
    <mergeCell ref="D25:E25"/>
    <mergeCell ref="I25:J25"/>
    <mergeCell ref="D26:E26"/>
    <mergeCell ref="I26:J26"/>
    <mergeCell ref="D21:E21"/>
    <mergeCell ref="I21:J21"/>
    <mergeCell ref="D22:E22"/>
    <mergeCell ref="I22:J22"/>
    <mergeCell ref="D23:E23"/>
    <mergeCell ref="I23:J23"/>
    <mergeCell ref="D18:E18"/>
    <mergeCell ref="I18:J18"/>
    <mergeCell ref="D19:E19"/>
    <mergeCell ref="I19:J19"/>
    <mergeCell ref="D20:E20"/>
    <mergeCell ref="I20:J20"/>
    <mergeCell ref="D15:E15"/>
    <mergeCell ref="I15:J15"/>
    <mergeCell ref="D16:E16"/>
    <mergeCell ref="I16:J16"/>
    <mergeCell ref="D17:E17"/>
    <mergeCell ref="I17:J17"/>
    <mergeCell ref="D12:E12"/>
    <mergeCell ref="I12:J12"/>
    <mergeCell ref="D13:E13"/>
    <mergeCell ref="I13:J13"/>
    <mergeCell ref="D14:E14"/>
    <mergeCell ref="I14:J14"/>
    <mergeCell ref="D9:E9"/>
    <mergeCell ref="I9:J9"/>
    <mergeCell ref="D10:E10"/>
    <mergeCell ref="I10:J10"/>
    <mergeCell ref="D11:E11"/>
    <mergeCell ref="I11:J11"/>
    <mergeCell ref="D6:E6"/>
    <mergeCell ref="I6:J6"/>
    <mergeCell ref="D7:E7"/>
    <mergeCell ref="I7:J7"/>
    <mergeCell ref="D8:E8"/>
    <mergeCell ref="I8:J8"/>
    <mergeCell ref="A1:J1"/>
    <mergeCell ref="A2:B2"/>
    <mergeCell ref="D2:H2"/>
    <mergeCell ref="I2:I4"/>
    <mergeCell ref="J2:J4"/>
    <mergeCell ref="A3:B3"/>
    <mergeCell ref="A4:B4"/>
    <mergeCell ref="A5:B5"/>
    <mergeCell ref="D3:H5"/>
  </mergeCells>
  <dataValidations count="4">
    <dataValidation type="list" allowBlank="1" showInputMessage="1" showErrorMessage="1" promptTitle="Compliance Code" prompt="1 - Compliant (service complete)_x000a_2 - Not Compliant (service complete)_x000a_3 - No service provided_x000a_4a - Assessment not documented_x000a_4b - Intervention not documented_x000a_5 - Can't determine if service is indicated_x000a_6 - Patient refused/declined service_x000a_7 - Excluded_x000a_" sqref="H7:H206" xr:uid="{00000000-0002-0000-0C00-000000000000}">
      <formula1>"1,2,3,4a,4b,5,6,7"</formula1>
    </dataValidation>
    <dataValidation type="date" operator="lessThanOrEqual" allowBlank="1" showInputMessage="1" showErrorMessage="1" errorTitle="Date of birth out of range" error="For inclusion in this universe, the patient must have been born on or before 12/31/2005. " prompt="Include patients who were born on or before December 31, 2005." sqref="C7:C206" xr:uid="{00000000-0002-0000-0C00-000001000000}">
      <formula1>38717</formula1>
    </dataValidation>
    <dataValidation type="date" allowBlank="1" showInputMessage="1" showErrorMessage="1" error="Enter a date between 1/1/2018 and 12/31/2018, inclusive (the measurement year)." sqref="D7:E206 G7:G206" xr:uid="{38E2C9D5-A926-4B9B-98C1-315F7886C903}">
      <formula1>43101</formula1>
      <formula2>43465</formula2>
    </dataValidation>
    <dataValidation type="list" allowBlank="1" showInputMessage="1" showErrorMessage="1" error="Select either &quot;Yes&quot; or &quot;No&quot; from the drop-down list." prompt="Yes_x000a_No" sqref="F7:F206" xr:uid="{E4A07C2B-7784-4940-A381-867E7392FCA0}">
      <formula1>"Yes, No"</formula1>
    </dataValidation>
  </dataValidations>
  <hyperlinks>
    <hyperlink ref="C2" r:id="rId1" xr:uid="{00000000-0004-0000-0C00-000000000000}"/>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Q206"/>
  <sheetViews>
    <sheetView workbookViewId="0">
      <selection activeCell="C3" sqref="C3"/>
    </sheetView>
  </sheetViews>
  <sheetFormatPr defaultRowHeight="12.75" x14ac:dyDescent="0.2"/>
  <cols>
    <col min="2" max="2" width="17" style="133" customWidth="1"/>
    <col min="3" max="3" width="14.85546875" customWidth="1"/>
    <col min="5" max="5" width="13" customWidth="1"/>
    <col min="6" max="6" width="11.7109375" customWidth="1"/>
    <col min="7" max="8" width="12.5703125" style="115" customWidth="1"/>
    <col min="9" max="9" width="27.42578125" style="1" customWidth="1"/>
    <col min="10" max="10" width="31.140625" customWidth="1"/>
  </cols>
  <sheetData>
    <row r="1" spans="1:17" ht="24.95" customHeight="1" thickBot="1" x14ac:dyDescent="0.25">
      <c r="A1" s="370" t="s">
        <v>241</v>
      </c>
      <c r="B1" s="371"/>
      <c r="C1" s="371"/>
      <c r="D1" s="371"/>
      <c r="E1" s="371"/>
      <c r="F1" s="371"/>
      <c r="G1" s="371"/>
      <c r="H1" s="371"/>
      <c r="I1" s="371"/>
      <c r="J1" s="371"/>
      <c r="K1" s="77"/>
      <c r="L1" s="78"/>
      <c r="M1" s="78"/>
      <c r="N1" s="78"/>
      <c r="O1" s="78"/>
      <c r="P1" s="78"/>
      <c r="Q1" s="78"/>
    </row>
    <row r="2" spans="1:17" ht="34.5" customHeight="1" thickBot="1" x14ac:dyDescent="0.25">
      <c r="A2" s="305" t="s">
        <v>243</v>
      </c>
      <c r="B2" s="306"/>
      <c r="C2" s="276" t="s">
        <v>242</v>
      </c>
      <c r="D2" s="321" t="s">
        <v>223</v>
      </c>
      <c r="E2" s="322"/>
      <c r="F2" s="322"/>
      <c r="G2" s="322"/>
      <c r="H2" s="323"/>
      <c r="I2" s="324" t="s">
        <v>221</v>
      </c>
      <c r="J2" s="302" t="s">
        <v>246</v>
      </c>
      <c r="K2" s="77"/>
      <c r="L2" s="78"/>
      <c r="M2" s="78"/>
      <c r="N2" s="78"/>
      <c r="O2" s="78"/>
      <c r="P2" s="78"/>
      <c r="Q2" s="78"/>
    </row>
    <row r="3" spans="1:17" ht="30.75" customHeight="1" thickBot="1" x14ac:dyDescent="0.25">
      <c r="A3" s="312" t="s">
        <v>5</v>
      </c>
      <c r="B3" s="312"/>
      <c r="C3" s="160"/>
      <c r="D3" s="339" t="s">
        <v>244</v>
      </c>
      <c r="E3" s="363"/>
      <c r="F3" s="363"/>
      <c r="G3" s="363"/>
      <c r="H3" s="363"/>
      <c r="I3" s="325"/>
      <c r="J3" s="303"/>
      <c r="K3" s="78"/>
      <c r="L3" s="78"/>
      <c r="M3" s="78"/>
      <c r="N3" s="78"/>
      <c r="O3" s="78"/>
      <c r="P3" s="78"/>
      <c r="Q3" s="78"/>
    </row>
    <row r="4" spans="1:17" ht="33" customHeight="1" thickBot="1" x14ac:dyDescent="0.25">
      <c r="A4" s="312" t="s">
        <v>7</v>
      </c>
      <c r="B4" s="312"/>
      <c r="C4" s="185">
        <f>COUNTA(B7:B206)-J5</f>
        <v>0</v>
      </c>
      <c r="D4" s="364"/>
      <c r="E4" s="365"/>
      <c r="F4" s="365"/>
      <c r="G4" s="365"/>
      <c r="H4" s="365"/>
      <c r="I4" s="326"/>
      <c r="J4" s="304"/>
      <c r="K4" s="78"/>
      <c r="L4" s="78"/>
      <c r="M4" s="78"/>
      <c r="N4" s="78"/>
      <c r="O4" s="78"/>
      <c r="P4" s="78"/>
      <c r="Q4" s="78"/>
    </row>
    <row r="5" spans="1:17" ht="30" customHeight="1" thickBot="1" x14ac:dyDescent="0.25">
      <c r="A5" s="362" t="s">
        <v>6</v>
      </c>
      <c r="B5" s="362"/>
      <c r="C5" s="180">
        <f>COUNTIF(H7:H206, 1)</f>
        <v>0</v>
      </c>
      <c r="D5" s="366"/>
      <c r="E5" s="367"/>
      <c r="F5" s="367"/>
      <c r="G5" s="367"/>
      <c r="H5" s="367"/>
      <c r="I5" s="141" t="s">
        <v>132</v>
      </c>
      <c r="J5" s="145">
        <f>COUNTIF(H7:H206, 7)</f>
        <v>0</v>
      </c>
      <c r="K5" s="78"/>
      <c r="L5" s="78"/>
      <c r="M5" s="78"/>
      <c r="N5" s="78"/>
      <c r="O5" s="78"/>
      <c r="P5" s="78"/>
      <c r="Q5" s="78"/>
    </row>
    <row r="6" spans="1:17" ht="39.950000000000003" customHeight="1" thickBot="1" x14ac:dyDescent="0.25">
      <c r="A6" s="176" t="s">
        <v>4</v>
      </c>
      <c r="B6" s="163" t="s">
        <v>0</v>
      </c>
      <c r="C6" s="164" t="s">
        <v>1</v>
      </c>
      <c r="D6" s="378" t="s">
        <v>245</v>
      </c>
      <c r="E6" s="380"/>
      <c r="F6" s="378" t="s">
        <v>175</v>
      </c>
      <c r="G6" s="380"/>
      <c r="H6" s="165" t="s">
        <v>17</v>
      </c>
      <c r="I6" s="378" t="s">
        <v>3</v>
      </c>
      <c r="J6" s="379"/>
      <c r="K6" s="79"/>
      <c r="L6" s="78"/>
      <c r="M6" s="78"/>
      <c r="N6" s="78"/>
      <c r="O6" s="78"/>
      <c r="P6" s="78"/>
      <c r="Q6" s="78"/>
    </row>
    <row r="7" spans="1:17" ht="24.95" customHeight="1" x14ac:dyDescent="0.2">
      <c r="A7" s="177">
        <v>1</v>
      </c>
      <c r="B7" s="244"/>
      <c r="C7" s="168"/>
      <c r="D7" s="381"/>
      <c r="E7" s="381"/>
      <c r="F7" s="381"/>
      <c r="G7" s="381"/>
      <c r="H7" s="182"/>
      <c r="I7" s="483"/>
      <c r="J7" s="484"/>
      <c r="K7" s="78"/>
      <c r="L7" s="78"/>
      <c r="M7" s="78"/>
      <c r="N7" s="78"/>
      <c r="O7" s="78"/>
      <c r="P7" s="78"/>
      <c r="Q7" s="78"/>
    </row>
    <row r="8" spans="1:17" ht="24.95" customHeight="1" x14ac:dyDescent="0.2">
      <c r="A8" s="8">
        <f t="shared" ref="A8:A71" si="0">1+A7</f>
        <v>2</v>
      </c>
      <c r="B8" s="134"/>
      <c r="C8" s="122"/>
      <c r="D8" s="382"/>
      <c r="E8" s="382"/>
      <c r="F8" s="382"/>
      <c r="G8" s="382"/>
      <c r="H8" s="113"/>
      <c r="I8" s="327"/>
      <c r="J8" s="328"/>
      <c r="K8" s="78"/>
      <c r="L8" s="78"/>
      <c r="M8" s="78"/>
      <c r="N8" s="78"/>
      <c r="O8" s="78"/>
      <c r="P8" s="78"/>
      <c r="Q8" s="78"/>
    </row>
    <row r="9" spans="1:17" ht="24.95" customHeight="1" x14ac:dyDescent="0.2">
      <c r="A9" s="8">
        <f t="shared" si="0"/>
        <v>3</v>
      </c>
      <c r="B9" s="134"/>
      <c r="C9" s="122"/>
      <c r="D9" s="382"/>
      <c r="E9" s="382"/>
      <c r="F9" s="382"/>
      <c r="G9" s="382"/>
      <c r="H9" s="113"/>
      <c r="I9" s="327"/>
      <c r="J9" s="328"/>
      <c r="K9" s="78"/>
      <c r="L9" s="78"/>
      <c r="M9" s="78"/>
      <c r="N9" s="78"/>
      <c r="O9" s="78"/>
      <c r="P9" s="78"/>
      <c r="Q9" s="78"/>
    </row>
    <row r="10" spans="1:17" ht="24.95" customHeight="1" x14ac:dyDescent="0.2">
      <c r="A10" s="8">
        <f t="shared" si="0"/>
        <v>4</v>
      </c>
      <c r="B10" s="134"/>
      <c r="C10" s="122"/>
      <c r="D10" s="382"/>
      <c r="E10" s="382"/>
      <c r="F10" s="382"/>
      <c r="G10" s="382"/>
      <c r="H10" s="113"/>
      <c r="I10" s="327"/>
      <c r="J10" s="328"/>
      <c r="K10" s="78"/>
      <c r="L10" s="78"/>
      <c r="M10" s="78"/>
      <c r="N10" s="78"/>
      <c r="O10" s="78"/>
      <c r="P10" s="78"/>
      <c r="Q10" s="78"/>
    </row>
    <row r="11" spans="1:17" ht="24.95" customHeight="1" x14ac:dyDescent="0.2">
      <c r="A11" s="8">
        <f t="shared" si="0"/>
        <v>5</v>
      </c>
      <c r="B11" s="134"/>
      <c r="C11" s="122"/>
      <c r="D11" s="382"/>
      <c r="E11" s="382"/>
      <c r="F11" s="382"/>
      <c r="G11" s="382"/>
      <c r="H11" s="113"/>
      <c r="I11" s="327"/>
      <c r="J11" s="328"/>
      <c r="K11" s="78"/>
      <c r="L11" s="78"/>
      <c r="M11" s="78"/>
      <c r="N11" s="78"/>
      <c r="O11" s="78"/>
      <c r="P11" s="78"/>
      <c r="Q11" s="78"/>
    </row>
    <row r="12" spans="1:17" ht="24.95" customHeight="1" x14ac:dyDescent="0.2">
      <c r="A12" s="8">
        <f t="shared" si="0"/>
        <v>6</v>
      </c>
      <c r="B12" s="134"/>
      <c r="C12" s="122"/>
      <c r="D12" s="382"/>
      <c r="E12" s="382"/>
      <c r="F12" s="382"/>
      <c r="G12" s="382"/>
      <c r="H12" s="113"/>
      <c r="I12" s="327"/>
      <c r="J12" s="328"/>
      <c r="K12" s="78"/>
      <c r="L12" s="78"/>
      <c r="M12" s="78"/>
      <c r="N12" s="78"/>
      <c r="O12" s="78"/>
      <c r="P12" s="78"/>
      <c r="Q12" s="78"/>
    </row>
    <row r="13" spans="1:17" ht="24.95" customHeight="1" x14ac:dyDescent="0.2">
      <c r="A13" s="8">
        <f t="shared" si="0"/>
        <v>7</v>
      </c>
      <c r="B13" s="134"/>
      <c r="C13" s="122"/>
      <c r="D13" s="382"/>
      <c r="E13" s="382"/>
      <c r="F13" s="382"/>
      <c r="G13" s="382"/>
      <c r="H13" s="113"/>
      <c r="I13" s="327"/>
      <c r="J13" s="328"/>
      <c r="K13" s="78"/>
      <c r="L13" s="78"/>
      <c r="M13" s="78"/>
      <c r="N13" s="78"/>
      <c r="O13" s="78"/>
      <c r="P13" s="78"/>
      <c r="Q13" s="78"/>
    </row>
    <row r="14" spans="1:17" ht="24.95" customHeight="1" x14ac:dyDescent="0.2">
      <c r="A14" s="8">
        <f t="shared" si="0"/>
        <v>8</v>
      </c>
      <c r="B14" s="134"/>
      <c r="C14" s="122"/>
      <c r="D14" s="382"/>
      <c r="E14" s="382"/>
      <c r="F14" s="382"/>
      <c r="G14" s="382"/>
      <c r="H14" s="113"/>
      <c r="I14" s="327"/>
      <c r="J14" s="328"/>
      <c r="K14" s="78"/>
      <c r="L14" s="78"/>
      <c r="M14" s="78"/>
      <c r="N14" s="78"/>
      <c r="O14" s="78"/>
      <c r="P14" s="78"/>
      <c r="Q14" s="78"/>
    </row>
    <row r="15" spans="1:17" ht="24.95" customHeight="1" x14ac:dyDescent="0.2">
      <c r="A15" s="8">
        <f t="shared" si="0"/>
        <v>9</v>
      </c>
      <c r="B15" s="134"/>
      <c r="C15" s="122"/>
      <c r="D15" s="382"/>
      <c r="E15" s="382"/>
      <c r="F15" s="382"/>
      <c r="G15" s="382"/>
      <c r="H15" s="113"/>
      <c r="I15" s="327"/>
      <c r="J15" s="328"/>
      <c r="K15" s="78"/>
      <c r="L15" s="78"/>
      <c r="M15" s="78"/>
      <c r="N15" s="78"/>
      <c r="O15" s="78"/>
      <c r="P15" s="78"/>
      <c r="Q15" s="78"/>
    </row>
    <row r="16" spans="1:17" ht="24.95" customHeight="1" x14ac:dyDescent="0.2">
      <c r="A16" s="8">
        <f t="shared" si="0"/>
        <v>10</v>
      </c>
      <c r="B16" s="134"/>
      <c r="C16" s="122"/>
      <c r="D16" s="382"/>
      <c r="E16" s="382"/>
      <c r="F16" s="382"/>
      <c r="G16" s="382"/>
      <c r="H16" s="113"/>
      <c r="I16" s="327"/>
      <c r="J16" s="328"/>
      <c r="K16" s="78"/>
      <c r="L16" s="78"/>
      <c r="M16" s="78"/>
      <c r="N16" s="78"/>
      <c r="O16" s="78"/>
      <c r="P16" s="78"/>
      <c r="Q16" s="78"/>
    </row>
    <row r="17" spans="1:17" ht="24.95" customHeight="1" x14ac:dyDescent="0.2">
      <c r="A17" s="8">
        <f t="shared" si="0"/>
        <v>11</v>
      </c>
      <c r="B17" s="134"/>
      <c r="C17" s="122"/>
      <c r="D17" s="382"/>
      <c r="E17" s="382"/>
      <c r="F17" s="382"/>
      <c r="G17" s="382"/>
      <c r="H17" s="113"/>
      <c r="I17" s="327"/>
      <c r="J17" s="328"/>
      <c r="K17" s="78"/>
      <c r="L17" s="78"/>
      <c r="M17" s="78"/>
      <c r="N17" s="78"/>
      <c r="O17" s="78"/>
      <c r="P17" s="78"/>
      <c r="Q17" s="78"/>
    </row>
    <row r="18" spans="1:17" ht="24.95" customHeight="1" x14ac:dyDescent="0.2">
      <c r="A18" s="8">
        <f t="shared" si="0"/>
        <v>12</v>
      </c>
      <c r="B18" s="134"/>
      <c r="C18" s="122"/>
      <c r="D18" s="382"/>
      <c r="E18" s="382"/>
      <c r="F18" s="382"/>
      <c r="G18" s="382"/>
      <c r="H18" s="113"/>
      <c r="I18" s="327"/>
      <c r="J18" s="328"/>
      <c r="K18" s="78"/>
      <c r="L18" s="78"/>
      <c r="M18" s="78"/>
      <c r="N18" s="78"/>
      <c r="O18" s="78"/>
      <c r="P18" s="78"/>
      <c r="Q18" s="78"/>
    </row>
    <row r="19" spans="1:17" ht="24.95" customHeight="1" x14ac:dyDescent="0.2">
      <c r="A19" s="8">
        <f t="shared" si="0"/>
        <v>13</v>
      </c>
      <c r="B19" s="134"/>
      <c r="C19" s="122"/>
      <c r="D19" s="382"/>
      <c r="E19" s="382"/>
      <c r="F19" s="382"/>
      <c r="G19" s="382"/>
      <c r="H19" s="113"/>
      <c r="I19" s="327"/>
      <c r="J19" s="328"/>
      <c r="K19" s="78"/>
      <c r="L19" s="78"/>
      <c r="M19" s="78"/>
      <c r="N19" s="78"/>
      <c r="O19" s="78"/>
      <c r="P19" s="78"/>
      <c r="Q19" s="78"/>
    </row>
    <row r="20" spans="1:17" ht="24.95" customHeight="1" x14ac:dyDescent="0.2">
      <c r="A20" s="8">
        <f t="shared" si="0"/>
        <v>14</v>
      </c>
      <c r="B20" s="134"/>
      <c r="C20" s="122"/>
      <c r="D20" s="382"/>
      <c r="E20" s="382"/>
      <c r="F20" s="382"/>
      <c r="G20" s="382"/>
      <c r="H20" s="113"/>
      <c r="I20" s="327"/>
      <c r="J20" s="328"/>
      <c r="K20" s="78"/>
      <c r="L20" s="78"/>
      <c r="M20" s="78"/>
      <c r="N20" s="78"/>
      <c r="O20" s="78"/>
      <c r="P20" s="78"/>
      <c r="Q20" s="78"/>
    </row>
    <row r="21" spans="1:17" ht="24.95" customHeight="1" x14ac:dyDescent="0.2">
      <c r="A21" s="8">
        <f t="shared" si="0"/>
        <v>15</v>
      </c>
      <c r="B21" s="134"/>
      <c r="C21" s="122"/>
      <c r="D21" s="382"/>
      <c r="E21" s="382"/>
      <c r="F21" s="382"/>
      <c r="G21" s="382"/>
      <c r="H21" s="113"/>
      <c r="I21" s="327"/>
      <c r="J21" s="328"/>
      <c r="K21" s="78"/>
      <c r="L21" s="78"/>
      <c r="M21" s="78"/>
      <c r="N21" s="78"/>
      <c r="O21" s="78"/>
      <c r="P21" s="78"/>
      <c r="Q21" s="78"/>
    </row>
    <row r="22" spans="1:17" ht="24.95" customHeight="1" x14ac:dyDescent="0.2">
      <c r="A22" s="8">
        <f t="shared" si="0"/>
        <v>16</v>
      </c>
      <c r="B22" s="134"/>
      <c r="C22" s="122"/>
      <c r="D22" s="382"/>
      <c r="E22" s="382"/>
      <c r="F22" s="382"/>
      <c r="G22" s="382"/>
      <c r="H22" s="113"/>
      <c r="I22" s="327"/>
      <c r="J22" s="328"/>
      <c r="K22" s="78"/>
      <c r="L22" s="78"/>
      <c r="M22" s="78"/>
      <c r="N22" s="78"/>
      <c r="O22" s="78"/>
      <c r="P22" s="78"/>
      <c r="Q22" s="78"/>
    </row>
    <row r="23" spans="1:17" ht="24.95" customHeight="1" x14ac:dyDescent="0.2">
      <c r="A23" s="8">
        <f t="shared" si="0"/>
        <v>17</v>
      </c>
      <c r="B23" s="134"/>
      <c r="C23" s="122"/>
      <c r="D23" s="382"/>
      <c r="E23" s="382"/>
      <c r="F23" s="382"/>
      <c r="G23" s="382"/>
      <c r="H23" s="113"/>
      <c r="I23" s="327"/>
      <c r="J23" s="328"/>
      <c r="K23" s="78"/>
      <c r="L23" s="78"/>
      <c r="M23" s="78"/>
      <c r="N23" s="78"/>
      <c r="O23" s="78"/>
      <c r="P23" s="78"/>
      <c r="Q23" s="78"/>
    </row>
    <row r="24" spans="1:17" ht="24.95" customHeight="1" x14ac:dyDescent="0.2">
      <c r="A24" s="8">
        <f t="shared" si="0"/>
        <v>18</v>
      </c>
      <c r="B24" s="134"/>
      <c r="C24" s="122"/>
      <c r="D24" s="382"/>
      <c r="E24" s="382"/>
      <c r="F24" s="382"/>
      <c r="G24" s="382"/>
      <c r="H24" s="113"/>
      <c r="I24" s="327"/>
      <c r="J24" s="328"/>
      <c r="K24" s="78"/>
      <c r="L24" s="78"/>
      <c r="M24" s="78"/>
      <c r="N24" s="78"/>
      <c r="O24" s="78"/>
      <c r="P24" s="78"/>
      <c r="Q24" s="78"/>
    </row>
    <row r="25" spans="1:17" ht="24.95" customHeight="1" x14ac:dyDescent="0.2">
      <c r="A25" s="8">
        <f t="shared" si="0"/>
        <v>19</v>
      </c>
      <c r="B25" s="134"/>
      <c r="C25" s="122"/>
      <c r="D25" s="382"/>
      <c r="E25" s="382"/>
      <c r="F25" s="382"/>
      <c r="G25" s="382"/>
      <c r="H25" s="113"/>
      <c r="I25" s="327"/>
      <c r="J25" s="328"/>
      <c r="K25" s="78"/>
      <c r="L25" s="78"/>
      <c r="M25" s="78"/>
      <c r="N25" s="78"/>
      <c r="O25" s="78"/>
      <c r="P25" s="78"/>
      <c r="Q25" s="78"/>
    </row>
    <row r="26" spans="1:17" ht="24.95" customHeight="1" x14ac:dyDescent="0.2">
      <c r="A26" s="8">
        <f t="shared" si="0"/>
        <v>20</v>
      </c>
      <c r="B26" s="134"/>
      <c r="C26" s="122"/>
      <c r="D26" s="382"/>
      <c r="E26" s="382"/>
      <c r="F26" s="382"/>
      <c r="G26" s="382"/>
      <c r="H26" s="113"/>
      <c r="I26" s="327"/>
      <c r="J26" s="328"/>
      <c r="K26" s="78"/>
      <c r="L26" s="78"/>
      <c r="M26" s="78"/>
      <c r="N26" s="78"/>
      <c r="O26" s="78"/>
      <c r="P26" s="78"/>
      <c r="Q26" s="78"/>
    </row>
    <row r="27" spans="1:17" ht="24.95" customHeight="1" x14ac:dyDescent="0.2">
      <c r="A27" s="8">
        <f t="shared" si="0"/>
        <v>21</v>
      </c>
      <c r="B27" s="134"/>
      <c r="C27" s="122"/>
      <c r="D27" s="382"/>
      <c r="E27" s="382"/>
      <c r="F27" s="382"/>
      <c r="G27" s="382"/>
      <c r="H27" s="113"/>
      <c r="I27" s="327"/>
      <c r="J27" s="328"/>
      <c r="K27" s="78"/>
      <c r="L27" s="78"/>
      <c r="M27" s="78"/>
      <c r="N27" s="78"/>
      <c r="O27" s="78"/>
      <c r="P27" s="78"/>
      <c r="Q27" s="78"/>
    </row>
    <row r="28" spans="1:17" ht="24.95" customHeight="1" x14ac:dyDescent="0.2">
      <c r="A28" s="8">
        <f t="shared" si="0"/>
        <v>22</v>
      </c>
      <c r="B28" s="134"/>
      <c r="C28" s="122"/>
      <c r="D28" s="382"/>
      <c r="E28" s="382"/>
      <c r="F28" s="382"/>
      <c r="G28" s="382"/>
      <c r="H28" s="113"/>
      <c r="I28" s="327"/>
      <c r="J28" s="328"/>
      <c r="K28" s="78"/>
      <c r="L28" s="78"/>
      <c r="M28" s="78"/>
      <c r="N28" s="78"/>
      <c r="O28" s="78"/>
      <c r="P28" s="78"/>
      <c r="Q28" s="78"/>
    </row>
    <row r="29" spans="1:17" ht="24.95" customHeight="1" x14ac:dyDescent="0.2">
      <c r="A29" s="8">
        <f t="shared" si="0"/>
        <v>23</v>
      </c>
      <c r="B29" s="134"/>
      <c r="C29" s="122"/>
      <c r="D29" s="382"/>
      <c r="E29" s="382"/>
      <c r="F29" s="382"/>
      <c r="G29" s="382"/>
      <c r="H29" s="113"/>
      <c r="I29" s="327"/>
      <c r="J29" s="328"/>
      <c r="K29" s="78"/>
      <c r="L29" s="78"/>
      <c r="M29" s="78"/>
      <c r="N29" s="78"/>
      <c r="O29" s="78"/>
      <c r="P29" s="78"/>
      <c r="Q29" s="78"/>
    </row>
    <row r="30" spans="1:17" ht="24.95" customHeight="1" x14ac:dyDescent="0.2">
      <c r="A30" s="8">
        <f t="shared" si="0"/>
        <v>24</v>
      </c>
      <c r="B30" s="134"/>
      <c r="C30" s="122"/>
      <c r="D30" s="382"/>
      <c r="E30" s="382"/>
      <c r="F30" s="382"/>
      <c r="G30" s="382"/>
      <c r="H30" s="113"/>
      <c r="I30" s="327"/>
      <c r="J30" s="328"/>
      <c r="K30" s="78"/>
      <c r="L30" s="78"/>
      <c r="M30" s="78"/>
      <c r="N30" s="78"/>
      <c r="O30" s="78"/>
      <c r="P30" s="78"/>
      <c r="Q30" s="78"/>
    </row>
    <row r="31" spans="1:17" ht="24.95" customHeight="1" x14ac:dyDescent="0.2">
      <c r="A31" s="8">
        <f t="shared" si="0"/>
        <v>25</v>
      </c>
      <c r="B31" s="134"/>
      <c r="C31" s="122"/>
      <c r="D31" s="382"/>
      <c r="E31" s="382"/>
      <c r="F31" s="382"/>
      <c r="G31" s="382"/>
      <c r="H31" s="113"/>
      <c r="I31" s="327"/>
      <c r="J31" s="328"/>
      <c r="K31" s="78"/>
      <c r="L31" s="78"/>
      <c r="M31" s="78"/>
      <c r="N31" s="78"/>
      <c r="O31" s="78"/>
      <c r="P31" s="78"/>
      <c r="Q31" s="78"/>
    </row>
    <row r="32" spans="1:17" ht="24.95" customHeight="1" x14ac:dyDescent="0.2">
      <c r="A32" s="8">
        <f t="shared" si="0"/>
        <v>26</v>
      </c>
      <c r="B32" s="134"/>
      <c r="C32" s="122"/>
      <c r="D32" s="382"/>
      <c r="E32" s="382"/>
      <c r="F32" s="382"/>
      <c r="G32" s="382"/>
      <c r="H32" s="113"/>
      <c r="I32" s="327"/>
      <c r="J32" s="328"/>
      <c r="K32" s="78"/>
      <c r="L32" s="78"/>
      <c r="M32" s="78"/>
      <c r="N32" s="78"/>
      <c r="O32" s="78"/>
      <c r="P32" s="78"/>
      <c r="Q32" s="78"/>
    </row>
    <row r="33" spans="1:17" ht="24.95" customHeight="1" x14ac:dyDescent="0.2">
      <c r="A33" s="8">
        <f t="shared" si="0"/>
        <v>27</v>
      </c>
      <c r="B33" s="134"/>
      <c r="C33" s="122"/>
      <c r="D33" s="382"/>
      <c r="E33" s="382"/>
      <c r="F33" s="382"/>
      <c r="G33" s="382"/>
      <c r="H33" s="113"/>
      <c r="I33" s="327"/>
      <c r="J33" s="328"/>
      <c r="K33" s="78"/>
      <c r="L33" s="78"/>
      <c r="M33" s="78"/>
      <c r="N33" s="78"/>
      <c r="O33" s="78"/>
      <c r="P33" s="78"/>
      <c r="Q33" s="78"/>
    </row>
    <row r="34" spans="1:17" ht="24.95" customHeight="1" x14ac:dyDescent="0.2">
      <c r="A34" s="8">
        <f t="shared" si="0"/>
        <v>28</v>
      </c>
      <c r="B34" s="134"/>
      <c r="C34" s="122"/>
      <c r="D34" s="382"/>
      <c r="E34" s="382"/>
      <c r="F34" s="382"/>
      <c r="G34" s="382"/>
      <c r="H34" s="113"/>
      <c r="I34" s="327"/>
      <c r="J34" s="328"/>
      <c r="K34" s="78"/>
      <c r="L34" s="78"/>
      <c r="M34" s="78"/>
      <c r="N34" s="78"/>
      <c r="O34" s="78"/>
      <c r="P34" s="78"/>
      <c r="Q34" s="78"/>
    </row>
    <row r="35" spans="1:17" ht="24.95" customHeight="1" x14ac:dyDescent="0.2">
      <c r="A35" s="8">
        <f t="shared" si="0"/>
        <v>29</v>
      </c>
      <c r="B35" s="134"/>
      <c r="C35" s="122"/>
      <c r="D35" s="382"/>
      <c r="E35" s="382"/>
      <c r="F35" s="382"/>
      <c r="G35" s="382"/>
      <c r="H35" s="113"/>
      <c r="I35" s="327"/>
      <c r="J35" s="328"/>
      <c r="K35" s="78"/>
      <c r="L35" s="78"/>
      <c r="M35" s="78"/>
      <c r="N35" s="78"/>
      <c r="O35" s="78"/>
      <c r="P35" s="78"/>
      <c r="Q35" s="78"/>
    </row>
    <row r="36" spans="1:17" ht="24.95" customHeight="1" x14ac:dyDescent="0.2">
      <c r="A36" s="8">
        <f t="shared" si="0"/>
        <v>30</v>
      </c>
      <c r="B36" s="134"/>
      <c r="C36" s="122"/>
      <c r="D36" s="382"/>
      <c r="E36" s="382"/>
      <c r="F36" s="382"/>
      <c r="G36" s="382"/>
      <c r="H36" s="113"/>
      <c r="I36" s="327"/>
      <c r="J36" s="328"/>
      <c r="K36" s="78"/>
      <c r="L36" s="78"/>
      <c r="M36" s="78"/>
      <c r="N36" s="78"/>
      <c r="O36" s="78"/>
      <c r="P36" s="78"/>
      <c r="Q36" s="78"/>
    </row>
    <row r="37" spans="1:17" ht="24.95" customHeight="1" x14ac:dyDescent="0.2">
      <c r="A37" s="8">
        <f t="shared" si="0"/>
        <v>31</v>
      </c>
      <c r="B37" s="134"/>
      <c r="C37" s="122"/>
      <c r="D37" s="382"/>
      <c r="E37" s="382"/>
      <c r="F37" s="382"/>
      <c r="G37" s="382"/>
      <c r="H37" s="113"/>
      <c r="I37" s="327"/>
      <c r="J37" s="328"/>
      <c r="K37" s="78"/>
      <c r="L37" s="78"/>
      <c r="M37" s="78"/>
      <c r="N37" s="78"/>
      <c r="O37" s="78"/>
      <c r="P37" s="78"/>
      <c r="Q37" s="78"/>
    </row>
    <row r="38" spans="1:17" ht="24.95" customHeight="1" x14ac:dyDescent="0.2">
      <c r="A38" s="8">
        <f t="shared" si="0"/>
        <v>32</v>
      </c>
      <c r="B38" s="134"/>
      <c r="C38" s="122"/>
      <c r="D38" s="382"/>
      <c r="E38" s="382"/>
      <c r="F38" s="382"/>
      <c r="G38" s="382"/>
      <c r="H38" s="113"/>
      <c r="I38" s="327"/>
      <c r="J38" s="328"/>
      <c r="K38" s="78"/>
      <c r="L38" s="78"/>
      <c r="M38" s="78"/>
      <c r="N38" s="78"/>
      <c r="O38" s="78"/>
      <c r="P38" s="78"/>
      <c r="Q38" s="78"/>
    </row>
    <row r="39" spans="1:17" ht="24.95" customHeight="1" x14ac:dyDescent="0.2">
      <c r="A39" s="8">
        <f t="shared" si="0"/>
        <v>33</v>
      </c>
      <c r="B39" s="134"/>
      <c r="C39" s="122"/>
      <c r="D39" s="382"/>
      <c r="E39" s="382"/>
      <c r="F39" s="382"/>
      <c r="G39" s="382"/>
      <c r="H39" s="113"/>
      <c r="I39" s="327"/>
      <c r="J39" s="328"/>
      <c r="K39" s="78"/>
      <c r="L39" s="78"/>
      <c r="M39" s="78"/>
      <c r="N39" s="78"/>
      <c r="O39" s="78"/>
      <c r="P39" s="78"/>
      <c r="Q39" s="78"/>
    </row>
    <row r="40" spans="1:17" ht="24.95" customHeight="1" x14ac:dyDescent="0.2">
      <c r="A40" s="8">
        <f t="shared" si="0"/>
        <v>34</v>
      </c>
      <c r="B40" s="134"/>
      <c r="C40" s="122"/>
      <c r="D40" s="382"/>
      <c r="E40" s="382"/>
      <c r="F40" s="382"/>
      <c r="G40" s="382"/>
      <c r="H40" s="113"/>
      <c r="I40" s="327"/>
      <c r="J40" s="328"/>
      <c r="K40" s="78"/>
      <c r="L40" s="78"/>
      <c r="M40" s="78"/>
      <c r="N40" s="78"/>
      <c r="O40" s="78"/>
      <c r="P40" s="78"/>
      <c r="Q40" s="78"/>
    </row>
    <row r="41" spans="1:17" ht="24.95" customHeight="1" x14ac:dyDescent="0.2">
      <c r="A41" s="8">
        <f t="shared" si="0"/>
        <v>35</v>
      </c>
      <c r="B41" s="134"/>
      <c r="C41" s="122"/>
      <c r="D41" s="382"/>
      <c r="E41" s="382"/>
      <c r="F41" s="382"/>
      <c r="G41" s="382"/>
      <c r="H41" s="113"/>
      <c r="I41" s="327"/>
      <c r="J41" s="328"/>
      <c r="K41" s="78"/>
      <c r="L41" s="78"/>
      <c r="M41" s="78"/>
      <c r="N41" s="78"/>
      <c r="O41" s="78"/>
      <c r="P41" s="78"/>
      <c r="Q41" s="78"/>
    </row>
    <row r="42" spans="1:17" ht="24.95" customHeight="1" x14ac:dyDescent="0.2">
      <c r="A42" s="8">
        <f t="shared" si="0"/>
        <v>36</v>
      </c>
      <c r="B42" s="134"/>
      <c r="C42" s="122"/>
      <c r="D42" s="382"/>
      <c r="E42" s="382"/>
      <c r="F42" s="382"/>
      <c r="G42" s="382"/>
      <c r="H42" s="113"/>
      <c r="I42" s="327"/>
      <c r="J42" s="328"/>
      <c r="K42" s="78"/>
      <c r="L42" s="78"/>
      <c r="M42" s="78"/>
      <c r="N42" s="78"/>
      <c r="O42" s="78"/>
      <c r="P42" s="78"/>
      <c r="Q42" s="78"/>
    </row>
    <row r="43" spans="1:17" ht="24.95" customHeight="1" x14ac:dyDescent="0.2">
      <c r="A43" s="8">
        <f t="shared" si="0"/>
        <v>37</v>
      </c>
      <c r="B43" s="134"/>
      <c r="C43" s="122"/>
      <c r="D43" s="382"/>
      <c r="E43" s="382"/>
      <c r="F43" s="382"/>
      <c r="G43" s="382"/>
      <c r="H43" s="113"/>
      <c r="I43" s="327"/>
      <c r="J43" s="328"/>
      <c r="K43" s="78"/>
      <c r="L43" s="78"/>
      <c r="M43" s="78"/>
      <c r="N43" s="78"/>
      <c r="O43" s="78"/>
      <c r="P43" s="78"/>
      <c r="Q43" s="78"/>
    </row>
    <row r="44" spans="1:17" ht="24.95" customHeight="1" x14ac:dyDescent="0.2">
      <c r="A44" s="8">
        <f t="shared" si="0"/>
        <v>38</v>
      </c>
      <c r="B44" s="134"/>
      <c r="C44" s="122"/>
      <c r="D44" s="382"/>
      <c r="E44" s="382"/>
      <c r="F44" s="382"/>
      <c r="G44" s="382"/>
      <c r="H44" s="113"/>
      <c r="I44" s="327"/>
      <c r="J44" s="328"/>
      <c r="K44" s="78"/>
      <c r="L44" s="78"/>
      <c r="M44" s="78"/>
      <c r="N44" s="78"/>
      <c r="O44" s="78"/>
      <c r="P44" s="78"/>
      <c r="Q44" s="78"/>
    </row>
    <row r="45" spans="1:17" ht="24.95" customHeight="1" x14ac:dyDescent="0.2">
      <c r="A45" s="8">
        <f t="shared" si="0"/>
        <v>39</v>
      </c>
      <c r="B45" s="134"/>
      <c r="C45" s="122"/>
      <c r="D45" s="382"/>
      <c r="E45" s="382"/>
      <c r="F45" s="382"/>
      <c r="G45" s="382"/>
      <c r="H45" s="113"/>
      <c r="I45" s="327"/>
      <c r="J45" s="328"/>
      <c r="K45" s="78"/>
      <c r="L45" s="78"/>
      <c r="M45" s="78"/>
      <c r="N45" s="78"/>
      <c r="O45" s="78"/>
      <c r="P45" s="78"/>
      <c r="Q45" s="78"/>
    </row>
    <row r="46" spans="1:17" ht="24.95" customHeight="1" x14ac:dyDescent="0.2">
      <c r="A46" s="8">
        <f t="shared" si="0"/>
        <v>40</v>
      </c>
      <c r="B46" s="134"/>
      <c r="C46" s="122"/>
      <c r="D46" s="382"/>
      <c r="E46" s="382"/>
      <c r="F46" s="382"/>
      <c r="G46" s="382"/>
      <c r="H46" s="113"/>
      <c r="I46" s="327"/>
      <c r="J46" s="328"/>
      <c r="K46" s="78"/>
      <c r="L46" s="78"/>
      <c r="M46" s="78"/>
      <c r="N46" s="78"/>
      <c r="O46" s="78"/>
      <c r="P46" s="78"/>
      <c r="Q46" s="78"/>
    </row>
    <row r="47" spans="1:17" ht="24.95" customHeight="1" x14ac:dyDescent="0.2">
      <c r="A47" s="8">
        <f t="shared" si="0"/>
        <v>41</v>
      </c>
      <c r="B47" s="134"/>
      <c r="C47" s="122"/>
      <c r="D47" s="382"/>
      <c r="E47" s="382"/>
      <c r="F47" s="382"/>
      <c r="G47" s="382"/>
      <c r="H47" s="113"/>
      <c r="I47" s="327"/>
      <c r="J47" s="328"/>
      <c r="K47" s="78"/>
      <c r="L47" s="78"/>
      <c r="M47" s="78"/>
      <c r="N47" s="78"/>
      <c r="O47" s="78"/>
      <c r="P47" s="78"/>
      <c r="Q47" s="78"/>
    </row>
    <row r="48" spans="1:17" ht="24.95" customHeight="1" x14ac:dyDescent="0.2">
      <c r="A48" s="8">
        <f t="shared" si="0"/>
        <v>42</v>
      </c>
      <c r="B48" s="134"/>
      <c r="C48" s="122"/>
      <c r="D48" s="382"/>
      <c r="E48" s="382"/>
      <c r="F48" s="382"/>
      <c r="G48" s="382"/>
      <c r="H48" s="113"/>
      <c r="I48" s="327"/>
      <c r="J48" s="328"/>
      <c r="K48" s="78"/>
      <c r="L48" s="78"/>
      <c r="M48" s="78"/>
      <c r="N48" s="78"/>
      <c r="O48" s="78"/>
      <c r="P48" s="78"/>
      <c r="Q48" s="78"/>
    </row>
    <row r="49" spans="1:17" ht="24.95" customHeight="1" x14ac:dyDescent="0.2">
      <c r="A49" s="8">
        <f t="shared" si="0"/>
        <v>43</v>
      </c>
      <c r="B49" s="131"/>
      <c r="C49" s="122"/>
      <c r="D49" s="382"/>
      <c r="E49" s="382"/>
      <c r="F49" s="382"/>
      <c r="G49" s="382"/>
      <c r="H49" s="113"/>
      <c r="I49" s="327"/>
      <c r="J49" s="328"/>
      <c r="K49" s="78"/>
      <c r="L49" s="78"/>
      <c r="M49" s="78"/>
      <c r="N49" s="78"/>
      <c r="O49" s="78"/>
      <c r="P49" s="78"/>
      <c r="Q49" s="78"/>
    </row>
    <row r="50" spans="1:17" ht="24.95" customHeight="1" x14ac:dyDescent="0.2">
      <c r="A50" s="8">
        <f t="shared" si="0"/>
        <v>44</v>
      </c>
      <c r="B50" s="131"/>
      <c r="C50" s="122"/>
      <c r="D50" s="382"/>
      <c r="E50" s="382"/>
      <c r="F50" s="382"/>
      <c r="G50" s="382"/>
      <c r="H50" s="113"/>
      <c r="I50" s="327"/>
      <c r="J50" s="328"/>
      <c r="K50" s="78"/>
      <c r="L50" s="78"/>
      <c r="M50" s="78"/>
      <c r="N50" s="78"/>
      <c r="O50" s="78"/>
      <c r="P50" s="78"/>
      <c r="Q50" s="78"/>
    </row>
    <row r="51" spans="1:17" ht="24.95" customHeight="1" x14ac:dyDescent="0.2">
      <c r="A51" s="8">
        <f t="shared" si="0"/>
        <v>45</v>
      </c>
      <c r="B51" s="131"/>
      <c r="C51" s="122"/>
      <c r="D51" s="382"/>
      <c r="E51" s="382"/>
      <c r="F51" s="382"/>
      <c r="G51" s="382"/>
      <c r="H51" s="113"/>
      <c r="I51" s="327"/>
      <c r="J51" s="328"/>
      <c r="K51" s="78"/>
      <c r="L51" s="78"/>
      <c r="M51" s="78"/>
      <c r="N51" s="78"/>
      <c r="O51" s="78"/>
      <c r="P51" s="78"/>
      <c r="Q51" s="78"/>
    </row>
    <row r="52" spans="1:17" ht="24.95" customHeight="1" x14ac:dyDescent="0.2">
      <c r="A52" s="8">
        <f t="shared" si="0"/>
        <v>46</v>
      </c>
      <c r="B52" s="131"/>
      <c r="C52" s="122"/>
      <c r="D52" s="382"/>
      <c r="E52" s="382"/>
      <c r="F52" s="382"/>
      <c r="G52" s="382"/>
      <c r="H52" s="113"/>
      <c r="I52" s="327"/>
      <c r="J52" s="328"/>
      <c r="K52" s="78"/>
      <c r="L52" s="78"/>
      <c r="M52" s="78"/>
      <c r="N52" s="78"/>
      <c r="O52" s="78"/>
      <c r="P52" s="78"/>
      <c r="Q52" s="78"/>
    </row>
    <row r="53" spans="1:17" ht="24.95" customHeight="1" x14ac:dyDescent="0.2">
      <c r="A53" s="8">
        <f t="shared" si="0"/>
        <v>47</v>
      </c>
      <c r="B53" s="131"/>
      <c r="C53" s="122"/>
      <c r="D53" s="382"/>
      <c r="E53" s="382"/>
      <c r="F53" s="382"/>
      <c r="G53" s="382"/>
      <c r="H53" s="113"/>
      <c r="I53" s="327"/>
      <c r="J53" s="328"/>
      <c r="K53" s="78"/>
      <c r="L53" s="78"/>
      <c r="M53" s="78"/>
      <c r="N53" s="78"/>
      <c r="O53" s="78"/>
      <c r="P53" s="78"/>
      <c r="Q53" s="78"/>
    </row>
    <row r="54" spans="1:17" ht="24.95" customHeight="1" x14ac:dyDescent="0.2">
      <c r="A54" s="8">
        <f t="shared" si="0"/>
        <v>48</v>
      </c>
      <c r="B54" s="131"/>
      <c r="C54" s="122"/>
      <c r="D54" s="382"/>
      <c r="E54" s="382"/>
      <c r="F54" s="382"/>
      <c r="G54" s="382"/>
      <c r="H54" s="113"/>
      <c r="I54" s="327"/>
      <c r="J54" s="328"/>
      <c r="K54" s="78"/>
      <c r="L54" s="78"/>
      <c r="M54" s="78"/>
      <c r="N54" s="78"/>
      <c r="O54" s="78"/>
      <c r="P54" s="78"/>
      <c r="Q54" s="78"/>
    </row>
    <row r="55" spans="1:17" ht="24.95" customHeight="1" x14ac:dyDescent="0.2">
      <c r="A55" s="8">
        <f t="shared" si="0"/>
        <v>49</v>
      </c>
      <c r="B55" s="131"/>
      <c r="C55" s="122"/>
      <c r="D55" s="382"/>
      <c r="E55" s="382"/>
      <c r="F55" s="382"/>
      <c r="G55" s="382"/>
      <c r="H55" s="113"/>
      <c r="I55" s="327"/>
      <c r="J55" s="328"/>
      <c r="K55" s="78"/>
      <c r="L55" s="78"/>
      <c r="M55" s="78"/>
      <c r="N55" s="78"/>
      <c r="O55" s="78"/>
      <c r="P55" s="78"/>
      <c r="Q55" s="78"/>
    </row>
    <row r="56" spans="1:17" ht="24.95" customHeight="1" x14ac:dyDescent="0.2">
      <c r="A56" s="8">
        <f t="shared" si="0"/>
        <v>50</v>
      </c>
      <c r="B56" s="131"/>
      <c r="C56" s="122"/>
      <c r="D56" s="382"/>
      <c r="E56" s="382"/>
      <c r="F56" s="382"/>
      <c r="G56" s="382"/>
      <c r="H56" s="113"/>
      <c r="I56" s="327"/>
      <c r="J56" s="328"/>
      <c r="K56" s="78"/>
      <c r="L56" s="78"/>
      <c r="M56" s="78"/>
      <c r="N56" s="78"/>
      <c r="O56" s="78"/>
      <c r="P56" s="78"/>
      <c r="Q56" s="78"/>
    </row>
    <row r="57" spans="1:17" ht="24.95" customHeight="1" x14ac:dyDescent="0.2">
      <c r="A57" s="8">
        <f t="shared" si="0"/>
        <v>51</v>
      </c>
      <c r="B57" s="131"/>
      <c r="C57" s="122"/>
      <c r="D57" s="382"/>
      <c r="E57" s="382"/>
      <c r="F57" s="382"/>
      <c r="G57" s="382"/>
      <c r="H57" s="113"/>
      <c r="I57" s="327"/>
      <c r="J57" s="328"/>
      <c r="K57" s="78"/>
      <c r="L57" s="78"/>
      <c r="M57" s="78"/>
      <c r="N57" s="78"/>
      <c r="O57" s="78"/>
      <c r="P57" s="78"/>
      <c r="Q57" s="78"/>
    </row>
    <row r="58" spans="1:17" ht="24.95" customHeight="1" x14ac:dyDescent="0.2">
      <c r="A58" s="8">
        <f t="shared" si="0"/>
        <v>52</v>
      </c>
      <c r="B58" s="131"/>
      <c r="C58" s="122"/>
      <c r="D58" s="382"/>
      <c r="E58" s="382"/>
      <c r="F58" s="382"/>
      <c r="G58" s="382"/>
      <c r="H58" s="113"/>
      <c r="I58" s="327"/>
      <c r="J58" s="328"/>
      <c r="K58" s="78"/>
      <c r="L58" s="78"/>
      <c r="M58" s="78"/>
      <c r="N58" s="78"/>
      <c r="O58" s="78"/>
      <c r="P58" s="78"/>
      <c r="Q58" s="78"/>
    </row>
    <row r="59" spans="1:17" ht="24.95" customHeight="1" x14ac:dyDescent="0.2">
      <c r="A59" s="8">
        <f t="shared" si="0"/>
        <v>53</v>
      </c>
      <c r="B59" s="131"/>
      <c r="C59" s="122"/>
      <c r="D59" s="382"/>
      <c r="E59" s="382"/>
      <c r="F59" s="382"/>
      <c r="G59" s="382"/>
      <c r="H59" s="113"/>
      <c r="I59" s="327"/>
      <c r="J59" s="328"/>
      <c r="K59" s="78"/>
      <c r="L59" s="78"/>
      <c r="M59" s="78"/>
      <c r="N59" s="78"/>
      <c r="O59" s="78"/>
      <c r="P59" s="78"/>
      <c r="Q59" s="78"/>
    </row>
    <row r="60" spans="1:17" ht="24.95" customHeight="1" x14ac:dyDescent="0.2">
      <c r="A60" s="8">
        <f t="shared" si="0"/>
        <v>54</v>
      </c>
      <c r="B60" s="131"/>
      <c r="C60" s="122"/>
      <c r="D60" s="382"/>
      <c r="E60" s="382"/>
      <c r="F60" s="382"/>
      <c r="G60" s="382"/>
      <c r="H60" s="113"/>
      <c r="I60" s="327"/>
      <c r="J60" s="328"/>
      <c r="K60" s="78"/>
      <c r="L60" s="78"/>
      <c r="M60" s="78"/>
      <c r="N60" s="78"/>
      <c r="O60" s="78"/>
      <c r="P60" s="78"/>
      <c r="Q60" s="78"/>
    </row>
    <row r="61" spans="1:17" ht="24.95" customHeight="1" x14ac:dyDescent="0.2">
      <c r="A61" s="8">
        <f t="shared" si="0"/>
        <v>55</v>
      </c>
      <c r="B61" s="131"/>
      <c r="C61" s="122"/>
      <c r="D61" s="382"/>
      <c r="E61" s="382"/>
      <c r="F61" s="382"/>
      <c r="G61" s="382"/>
      <c r="H61" s="113"/>
      <c r="I61" s="327"/>
      <c r="J61" s="328"/>
      <c r="K61" s="78"/>
      <c r="L61" s="78"/>
      <c r="M61" s="78"/>
      <c r="N61" s="78"/>
      <c r="O61" s="78"/>
      <c r="P61" s="78"/>
      <c r="Q61" s="78"/>
    </row>
    <row r="62" spans="1:17" ht="24.95" customHeight="1" x14ac:dyDescent="0.2">
      <c r="A62" s="8">
        <f t="shared" si="0"/>
        <v>56</v>
      </c>
      <c r="B62" s="131"/>
      <c r="C62" s="122"/>
      <c r="D62" s="382"/>
      <c r="E62" s="382"/>
      <c r="F62" s="382"/>
      <c r="G62" s="382"/>
      <c r="H62" s="113"/>
      <c r="I62" s="327"/>
      <c r="J62" s="328"/>
      <c r="K62" s="78"/>
      <c r="L62" s="78"/>
      <c r="M62" s="78"/>
      <c r="N62" s="78"/>
      <c r="O62" s="78"/>
      <c r="P62" s="78"/>
      <c r="Q62" s="78"/>
    </row>
    <row r="63" spans="1:17" ht="24.95" customHeight="1" x14ac:dyDescent="0.2">
      <c r="A63" s="8">
        <f t="shared" si="0"/>
        <v>57</v>
      </c>
      <c r="B63" s="131"/>
      <c r="C63" s="122"/>
      <c r="D63" s="382"/>
      <c r="E63" s="382"/>
      <c r="F63" s="382"/>
      <c r="G63" s="382"/>
      <c r="H63" s="113"/>
      <c r="I63" s="327"/>
      <c r="J63" s="328"/>
      <c r="K63" s="78"/>
      <c r="L63" s="78"/>
      <c r="M63" s="78"/>
      <c r="N63" s="78"/>
      <c r="O63" s="78"/>
      <c r="P63" s="78"/>
      <c r="Q63" s="78"/>
    </row>
    <row r="64" spans="1:17" ht="24.95" customHeight="1" x14ac:dyDescent="0.2">
      <c r="A64" s="8">
        <f t="shared" si="0"/>
        <v>58</v>
      </c>
      <c r="B64" s="131"/>
      <c r="C64" s="122"/>
      <c r="D64" s="382"/>
      <c r="E64" s="382"/>
      <c r="F64" s="382"/>
      <c r="G64" s="382"/>
      <c r="H64" s="113"/>
      <c r="I64" s="327"/>
      <c r="J64" s="328"/>
      <c r="K64" s="78"/>
      <c r="L64" s="78"/>
      <c r="M64" s="78"/>
      <c r="N64" s="78"/>
      <c r="O64" s="78"/>
      <c r="P64" s="78"/>
      <c r="Q64" s="78"/>
    </row>
    <row r="65" spans="1:17" ht="24.95" customHeight="1" x14ac:dyDescent="0.2">
      <c r="A65" s="8">
        <f t="shared" si="0"/>
        <v>59</v>
      </c>
      <c r="B65" s="131"/>
      <c r="C65" s="122"/>
      <c r="D65" s="382"/>
      <c r="E65" s="382"/>
      <c r="F65" s="382"/>
      <c r="G65" s="382"/>
      <c r="H65" s="113"/>
      <c r="I65" s="327"/>
      <c r="J65" s="328"/>
      <c r="K65" s="78"/>
      <c r="L65" s="78"/>
      <c r="M65" s="78"/>
      <c r="N65" s="78"/>
      <c r="O65" s="78"/>
      <c r="P65" s="78"/>
      <c r="Q65" s="78"/>
    </row>
    <row r="66" spans="1:17" ht="24.95" customHeight="1" x14ac:dyDescent="0.2">
      <c r="A66" s="8">
        <f t="shared" si="0"/>
        <v>60</v>
      </c>
      <c r="B66" s="131"/>
      <c r="C66" s="122"/>
      <c r="D66" s="382"/>
      <c r="E66" s="382"/>
      <c r="F66" s="382"/>
      <c r="G66" s="382"/>
      <c r="H66" s="113"/>
      <c r="I66" s="327"/>
      <c r="J66" s="328"/>
      <c r="K66" s="78"/>
      <c r="L66" s="78"/>
      <c r="M66" s="78"/>
      <c r="N66" s="78"/>
      <c r="O66" s="78"/>
      <c r="P66" s="78"/>
      <c r="Q66" s="78"/>
    </row>
    <row r="67" spans="1:17" ht="24.95" customHeight="1" x14ac:dyDescent="0.2">
      <c r="A67" s="8">
        <f t="shared" si="0"/>
        <v>61</v>
      </c>
      <c r="B67" s="131"/>
      <c r="C67" s="122"/>
      <c r="D67" s="382"/>
      <c r="E67" s="382"/>
      <c r="F67" s="382"/>
      <c r="G67" s="382"/>
      <c r="H67" s="113"/>
      <c r="I67" s="327"/>
      <c r="J67" s="328"/>
      <c r="K67" s="78"/>
      <c r="L67" s="78"/>
      <c r="M67" s="78"/>
      <c r="N67" s="78"/>
      <c r="O67" s="78"/>
      <c r="P67" s="78"/>
      <c r="Q67" s="78"/>
    </row>
    <row r="68" spans="1:17" ht="24.95" customHeight="1" x14ac:dyDescent="0.2">
      <c r="A68" s="8">
        <f t="shared" si="0"/>
        <v>62</v>
      </c>
      <c r="B68" s="131"/>
      <c r="C68" s="122"/>
      <c r="D68" s="382"/>
      <c r="E68" s="382"/>
      <c r="F68" s="382"/>
      <c r="G68" s="382"/>
      <c r="H68" s="113"/>
      <c r="I68" s="327"/>
      <c r="J68" s="328"/>
      <c r="K68" s="78"/>
      <c r="L68" s="78"/>
      <c r="M68" s="78"/>
      <c r="N68" s="78"/>
      <c r="O68" s="78"/>
      <c r="P68" s="78"/>
      <c r="Q68" s="78"/>
    </row>
    <row r="69" spans="1:17" ht="24.95" customHeight="1" x14ac:dyDescent="0.2">
      <c r="A69" s="8">
        <f t="shared" si="0"/>
        <v>63</v>
      </c>
      <c r="B69" s="131"/>
      <c r="C69" s="122"/>
      <c r="D69" s="382"/>
      <c r="E69" s="382"/>
      <c r="F69" s="382"/>
      <c r="G69" s="382"/>
      <c r="H69" s="113"/>
      <c r="I69" s="327"/>
      <c r="J69" s="328"/>
      <c r="K69" s="78"/>
      <c r="L69" s="78"/>
      <c r="M69" s="78"/>
      <c r="N69" s="78"/>
      <c r="O69" s="78"/>
      <c r="P69" s="78"/>
      <c r="Q69" s="78"/>
    </row>
    <row r="70" spans="1:17" ht="24.95" customHeight="1" x14ac:dyDescent="0.2">
      <c r="A70" s="8">
        <f t="shared" si="0"/>
        <v>64</v>
      </c>
      <c r="B70" s="131"/>
      <c r="C70" s="122"/>
      <c r="D70" s="382"/>
      <c r="E70" s="382"/>
      <c r="F70" s="382"/>
      <c r="G70" s="382"/>
      <c r="H70" s="113"/>
      <c r="I70" s="327"/>
      <c r="J70" s="328"/>
      <c r="K70" s="78"/>
      <c r="L70" s="78"/>
      <c r="M70" s="78"/>
      <c r="N70" s="78"/>
      <c r="O70" s="78"/>
      <c r="P70" s="78"/>
      <c r="Q70" s="78"/>
    </row>
    <row r="71" spans="1:17" ht="24.95" customHeight="1" x14ac:dyDescent="0.2">
      <c r="A71" s="8">
        <f t="shared" si="0"/>
        <v>65</v>
      </c>
      <c r="B71" s="131"/>
      <c r="C71" s="122"/>
      <c r="D71" s="382"/>
      <c r="E71" s="382"/>
      <c r="F71" s="382"/>
      <c r="G71" s="382"/>
      <c r="H71" s="113"/>
      <c r="I71" s="327"/>
      <c r="J71" s="328"/>
      <c r="K71" s="78"/>
      <c r="L71" s="78"/>
      <c r="M71" s="78"/>
      <c r="N71" s="78"/>
      <c r="O71" s="78"/>
      <c r="P71" s="78"/>
      <c r="Q71" s="78"/>
    </row>
    <row r="72" spans="1:17" ht="24.95" customHeight="1" x14ac:dyDescent="0.2">
      <c r="A72" s="8">
        <f>1+A71</f>
        <v>66</v>
      </c>
      <c r="B72" s="131"/>
      <c r="C72" s="122"/>
      <c r="D72" s="382"/>
      <c r="E72" s="382"/>
      <c r="F72" s="382"/>
      <c r="G72" s="382"/>
      <c r="H72" s="113"/>
      <c r="I72" s="327"/>
      <c r="J72" s="328"/>
      <c r="K72" s="78"/>
      <c r="L72" s="78"/>
      <c r="M72" s="78"/>
      <c r="N72" s="78"/>
      <c r="O72" s="78"/>
      <c r="P72" s="78"/>
      <c r="Q72" s="78"/>
    </row>
    <row r="73" spans="1:17" ht="24.95" customHeight="1" x14ac:dyDescent="0.2">
      <c r="A73" s="8">
        <f>1+A72</f>
        <v>67</v>
      </c>
      <c r="B73" s="131"/>
      <c r="C73" s="122"/>
      <c r="D73" s="382"/>
      <c r="E73" s="382"/>
      <c r="F73" s="382"/>
      <c r="G73" s="382"/>
      <c r="H73" s="113"/>
      <c r="I73" s="327"/>
      <c r="J73" s="328"/>
      <c r="K73" s="78"/>
      <c r="L73" s="78"/>
      <c r="M73" s="78"/>
      <c r="N73" s="78"/>
      <c r="O73" s="78"/>
      <c r="P73" s="78"/>
      <c r="Q73" s="78"/>
    </row>
    <row r="74" spans="1:17" ht="24.95" customHeight="1" x14ac:dyDescent="0.2">
      <c r="A74" s="8">
        <f>1+A73</f>
        <v>68</v>
      </c>
      <c r="B74" s="131"/>
      <c r="C74" s="122"/>
      <c r="D74" s="382"/>
      <c r="E74" s="382"/>
      <c r="F74" s="382"/>
      <c r="G74" s="382"/>
      <c r="H74" s="113"/>
      <c r="I74" s="327"/>
      <c r="J74" s="328"/>
      <c r="K74" s="78"/>
      <c r="L74" s="78"/>
      <c r="M74" s="78"/>
      <c r="N74" s="78"/>
      <c r="O74" s="78"/>
      <c r="P74" s="78"/>
      <c r="Q74" s="78"/>
    </row>
    <row r="75" spans="1:17" ht="24.95" customHeight="1" x14ac:dyDescent="0.2">
      <c r="A75" s="8">
        <f>1+A74</f>
        <v>69</v>
      </c>
      <c r="B75" s="131"/>
      <c r="C75" s="122"/>
      <c r="D75" s="382"/>
      <c r="E75" s="382"/>
      <c r="F75" s="382"/>
      <c r="G75" s="382"/>
      <c r="H75" s="113"/>
      <c r="I75" s="327"/>
      <c r="J75" s="328"/>
      <c r="K75" s="78"/>
      <c r="L75" s="78"/>
      <c r="M75" s="78"/>
      <c r="N75" s="78"/>
      <c r="O75" s="78"/>
      <c r="P75" s="78"/>
      <c r="Q75" s="78"/>
    </row>
    <row r="76" spans="1:17" ht="24.95" customHeight="1" thickBot="1" x14ac:dyDescent="0.25">
      <c r="A76" s="8">
        <f>1+A75</f>
        <v>70</v>
      </c>
      <c r="B76" s="132"/>
      <c r="C76" s="118"/>
      <c r="D76" s="383"/>
      <c r="E76" s="383"/>
      <c r="F76" s="383"/>
      <c r="G76" s="383"/>
      <c r="H76" s="114"/>
      <c r="I76" s="345"/>
      <c r="J76" s="346"/>
      <c r="K76" s="78"/>
      <c r="L76" s="78"/>
      <c r="M76" s="78"/>
      <c r="N76" s="78"/>
      <c r="O76" s="78"/>
      <c r="P76" s="78"/>
      <c r="Q76" s="78"/>
    </row>
    <row r="77" spans="1:17" ht="24.95" customHeight="1" x14ac:dyDescent="0.2">
      <c r="A77" s="8">
        <v>71</v>
      </c>
      <c r="B77" s="130"/>
      <c r="C77" s="100"/>
      <c r="D77" s="384"/>
      <c r="E77" s="384"/>
      <c r="F77" s="384"/>
      <c r="G77" s="384"/>
      <c r="H77" s="112"/>
      <c r="I77" s="334"/>
      <c r="J77" s="335"/>
      <c r="K77" s="78"/>
      <c r="L77" s="78"/>
      <c r="M77" s="78"/>
      <c r="N77" s="78"/>
      <c r="O77" s="78"/>
      <c r="P77" s="78"/>
      <c r="Q77" s="78"/>
    </row>
    <row r="78" spans="1:17" ht="24.95" customHeight="1" x14ac:dyDescent="0.2">
      <c r="A78" s="8">
        <v>72</v>
      </c>
      <c r="B78" s="131"/>
      <c r="C78" s="122"/>
      <c r="D78" s="382"/>
      <c r="E78" s="382"/>
      <c r="F78" s="382"/>
      <c r="G78" s="382"/>
      <c r="H78" s="113"/>
      <c r="I78" s="327"/>
      <c r="J78" s="328"/>
      <c r="K78" s="78"/>
      <c r="L78" s="78"/>
      <c r="M78" s="78"/>
      <c r="N78" s="78"/>
      <c r="O78" s="78"/>
      <c r="P78" s="78"/>
      <c r="Q78" s="78"/>
    </row>
    <row r="79" spans="1:17" ht="24.95" customHeight="1" x14ac:dyDescent="0.2">
      <c r="A79" s="8">
        <v>73</v>
      </c>
      <c r="B79" s="131"/>
      <c r="C79" s="122"/>
      <c r="D79" s="382"/>
      <c r="E79" s="382"/>
      <c r="F79" s="382"/>
      <c r="G79" s="382"/>
      <c r="H79" s="113"/>
      <c r="I79" s="327"/>
      <c r="J79" s="328"/>
      <c r="K79" s="78"/>
      <c r="L79" s="78"/>
      <c r="M79" s="78"/>
      <c r="N79" s="78"/>
      <c r="O79" s="78"/>
      <c r="P79" s="78"/>
      <c r="Q79" s="78"/>
    </row>
    <row r="80" spans="1:17" ht="24.95" customHeight="1" x14ac:dyDescent="0.2">
      <c r="A80" s="8">
        <v>74</v>
      </c>
      <c r="B80" s="131"/>
      <c r="C80" s="122"/>
      <c r="D80" s="382"/>
      <c r="E80" s="382"/>
      <c r="F80" s="382"/>
      <c r="G80" s="382"/>
      <c r="H80" s="113"/>
      <c r="I80" s="327"/>
      <c r="J80" s="328"/>
      <c r="K80" s="78"/>
      <c r="L80" s="78"/>
      <c r="M80" s="78"/>
      <c r="N80" s="78"/>
      <c r="O80" s="78"/>
      <c r="P80" s="78"/>
      <c r="Q80" s="78"/>
    </row>
    <row r="81" spans="1:17" ht="24.95" customHeight="1" x14ac:dyDescent="0.2">
      <c r="A81" s="8">
        <v>75</v>
      </c>
      <c r="B81" s="131"/>
      <c r="C81" s="122"/>
      <c r="D81" s="382"/>
      <c r="E81" s="382"/>
      <c r="F81" s="382"/>
      <c r="G81" s="382"/>
      <c r="H81" s="113"/>
      <c r="I81" s="327"/>
      <c r="J81" s="328"/>
      <c r="K81" s="78"/>
      <c r="L81" s="78"/>
      <c r="M81" s="78"/>
      <c r="N81" s="78"/>
      <c r="O81" s="78"/>
      <c r="P81" s="78"/>
      <c r="Q81" s="78"/>
    </row>
    <row r="82" spans="1:17" ht="24.95" customHeight="1" x14ac:dyDescent="0.2">
      <c r="A82" s="8">
        <v>76</v>
      </c>
      <c r="B82" s="131"/>
      <c r="C82" s="122"/>
      <c r="D82" s="382"/>
      <c r="E82" s="382"/>
      <c r="F82" s="382"/>
      <c r="G82" s="382"/>
      <c r="H82" s="113"/>
      <c r="I82" s="327"/>
      <c r="J82" s="328"/>
      <c r="K82" s="78"/>
      <c r="L82" s="78"/>
      <c r="M82" s="78"/>
      <c r="N82" s="78"/>
      <c r="O82" s="78"/>
      <c r="P82" s="78"/>
      <c r="Q82" s="78"/>
    </row>
    <row r="83" spans="1:17" ht="24.95" customHeight="1" x14ac:dyDescent="0.2">
      <c r="A83" s="8">
        <v>77</v>
      </c>
      <c r="B83" s="131"/>
      <c r="C83" s="122"/>
      <c r="D83" s="382"/>
      <c r="E83" s="382"/>
      <c r="F83" s="382"/>
      <c r="G83" s="382"/>
      <c r="H83" s="113"/>
      <c r="I83" s="327"/>
      <c r="J83" s="328"/>
      <c r="K83" s="78"/>
      <c r="L83" s="78"/>
      <c r="M83" s="78"/>
      <c r="N83" s="78"/>
      <c r="O83" s="78"/>
      <c r="P83" s="78"/>
      <c r="Q83" s="78"/>
    </row>
    <row r="84" spans="1:17" ht="24.95" customHeight="1" x14ac:dyDescent="0.2">
      <c r="A84" s="8">
        <v>78</v>
      </c>
      <c r="B84" s="131"/>
      <c r="C84" s="122"/>
      <c r="D84" s="382"/>
      <c r="E84" s="382"/>
      <c r="F84" s="382"/>
      <c r="G84" s="382"/>
      <c r="H84" s="113"/>
      <c r="I84" s="327"/>
      <c r="J84" s="328"/>
      <c r="K84" s="78"/>
      <c r="L84" s="78"/>
      <c r="M84" s="78"/>
      <c r="N84" s="78"/>
      <c r="O84" s="78"/>
      <c r="P84" s="78"/>
      <c r="Q84" s="78"/>
    </row>
    <row r="85" spans="1:17" ht="24.95" customHeight="1" x14ac:dyDescent="0.2">
      <c r="A85" s="8">
        <v>79</v>
      </c>
      <c r="B85" s="131"/>
      <c r="C85" s="122"/>
      <c r="D85" s="382"/>
      <c r="E85" s="382"/>
      <c r="F85" s="382"/>
      <c r="G85" s="382"/>
      <c r="H85" s="113"/>
      <c r="I85" s="327"/>
      <c r="J85" s="328"/>
      <c r="K85" s="78"/>
      <c r="L85" s="78"/>
      <c r="M85" s="78"/>
      <c r="N85" s="78"/>
      <c r="O85" s="78"/>
      <c r="P85" s="78"/>
      <c r="Q85" s="78"/>
    </row>
    <row r="86" spans="1:17" ht="24.95" customHeight="1" x14ac:dyDescent="0.2">
      <c r="A86" s="8">
        <v>80</v>
      </c>
      <c r="B86" s="131"/>
      <c r="C86" s="122"/>
      <c r="D86" s="382"/>
      <c r="E86" s="382"/>
      <c r="F86" s="382"/>
      <c r="G86" s="382"/>
      <c r="H86" s="113"/>
      <c r="I86" s="327"/>
      <c r="J86" s="328"/>
      <c r="K86" s="78"/>
      <c r="L86" s="78"/>
      <c r="M86" s="78"/>
      <c r="N86" s="78"/>
      <c r="O86" s="78"/>
      <c r="P86" s="78"/>
      <c r="Q86" s="78"/>
    </row>
    <row r="87" spans="1:17" ht="24.95" customHeight="1" x14ac:dyDescent="0.2">
      <c r="A87" s="8">
        <v>81</v>
      </c>
      <c r="B87" s="131"/>
      <c r="C87" s="122"/>
      <c r="D87" s="382"/>
      <c r="E87" s="382"/>
      <c r="F87" s="382"/>
      <c r="G87" s="382"/>
      <c r="H87" s="113"/>
      <c r="I87" s="327"/>
      <c r="J87" s="328"/>
      <c r="K87" s="78"/>
      <c r="L87" s="78"/>
      <c r="M87" s="78"/>
      <c r="N87" s="78"/>
      <c r="O87" s="78"/>
      <c r="P87" s="78"/>
      <c r="Q87" s="78"/>
    </row>
    <row r="88" spans="1:17" ht="24.95" customHeight="1" x14ac:dyDescent="0.2">
      <c r="A88" s="8">
        <v>82</v>
      </c>
      <c r="B88" s="131"/>
      <c r="C88" s="122"/>
      <c r="D88" s="382"/>
      <c r="E88" s="382"/>
      <c r="F88" s="382"/>
      <c r="G88" s="382"/>
      <c r="H88" s="113"/>
      <c r="I88" s="327"/>
      <c r="J88" s="328"/>
      <c r="K88" s="78"/>
      <c r="L88" s="78"/>
      <c r="M88" s="78"/>
      <c r="N88" s="78"/>
      <c r="O88" s="78"/>
      <c r="P88" s="78"/>
      <c r="Q88" s="78"/>
    </row>
    <row r="89" spans="1:17" ht="24.95" customHeight="1" x14ac:dyDescent="0.2">
      <c r="A89" s="8">
        <v>83</v>
      </c>
      <c r="B89" s="131"/>
      <c r="C89" s="122"/>
      <c r="D89" s="382"/>
      <c r="E89" s="382"/>
      <c r="F89" s="382"/>
      <c r="G89" s="382"/>
      <c r="H89" s="113"/>
      <c r="I89" s="327"/>
      <c r="J89" s="328"/>
      <c r="K89" s="78"/>
      <c r="L89" s="78"/>
      <c r="M89" s="78"/>
      <c r="N89" s="78"/>
      <c r="O89" s="78"/>
      <c r="P89" s="78"/>
      <c r="Q89" s="78"/>
    </row>
    <row r="90" spans="1:17" ht="24.95" customHeight="1" x14ac:dyDescent="0.2">
      <c r="A90" s="8">
        <v>84</v>
      </c>
      <c r="B90" s="131"/>
      <c r="C90" s="122"/>
      <c r="D90" s="382"/>
      <c r="E90" s="382"/>
      <c r="F90" s="382"/>
      <c r="G90" s="382"/>
      <c r="H90" s="113"/>
      <c r="I90" s="327"/>
      <c r="J90" s="328"/>
      <c r="K90" s="78"/>
      <c r="L90" s="78"/>
      <c r="M90" s="78"/>
      <c r="N90" s="78"/>
      <c r="O90" s="78"/>
      <c r="P90" s="78"/>
      <c r="Q90" s="78"/>
    </row>
    <row r="91" spans="1:17" ht="24.95" customHeight="1" x14ac:dyDescent="0.2">
      <c r="A91" s="8">
        <v>85</v>
      </c>
      <c r="B91" s="131"/>
      <c r="C91" s="122"/>
      <c r="D91" s="382"/>
      <c r="E91" s="382"/>
      <c r="F91" s="382"/>
      <c r="G91" s="382"/>
      <c r="H91" s="113"/>
      <c r="I91" s="327"/>
      <c r="J91" s="328"/>
      <c r="K91" s="78"/>
      <c r="L91" s="78"/>
      <c r="M91" s="78"/>
      <c r="N91" s="78"/>
      <c r="O91" s="78"/>
      <c r="P91" s="78"/>
      <c r="Q91" s="78"/>
    </row>
    <row r="92" spans="1:17" ht="24.95" customHeight="1" x14ac:dyDescent="0.2">
      <c r="A92" s="8">
        <v>86</v>
      </c>
      <c r="B92" s="131"/>
      <c r="C92" s="122"/>
      <c r="D92" s="382"/>
      <c r="E92" s="382"/>
      <c r="F92" s="382"/>
      <c r="G92" s="382"/>
      <c r="H92" s="113"/>
      <c r="I92" s="327"/>
      <c r="J92" s="328"/>
      <c r="K92" s="78"/>
      <c r="L92" s="78"/>
      <c r="M92" s="78"/>
      <c r="N92" s="78"/>
      <c r="O92" s="78"/>
      <c r="P92" s="78"/>
      <c r="Q92" s="78"/>
    </row>
    <row r="93" spans="1:17" ht="24.95" customHeight="1" x14ac:dyDescent="0.2">
      <c r="A93" s="8">
        <v>87</v>
      </c>
      <c r="B93" s="131"/>
      <c r="C93" s="122"/>
      <c r="D93" s="382"/>
      <c r="E93" s="382"/>
      <c r="F93" s="382"/>
      <c r="G93" s="382"/>
      <c r="H93" s="113"/>
      <c r="I93" s="327"/>
      <c r="J93" s="328"/>
      <c r="K93" s="78"/>
      <c r="L93" s="78"/>
      <c r="M93" s="78"/>
      <c r="N93" s="78"/>
      <c r="O93" s="78"/>
      <c r="P93" s="78"/>
      <c r="Q93" s="78"/>
    </row>
    <row r="94" spans="1:17" ht="24.95" customHeight="1" x14ac:dyDescent="0.2">
      <c r="A94" s="8">
        <v>88</v>
      </c>
      <c r="B94" s="131"/>
      <c r="C94" s="122"/>
      <c r="D94" s="382"/>
      <c r="E94" s="382"/>
      <c r="F94" s="382"/>
      <c r="G94" s="382"/>
      <c r="H94" s="113"/>
      <c r="I94" s="327"/>
      <c r="J94" s="328"/>
      <c r="K94" s="78"/>
      <c r="L94" s="78"/>
      <c r="M94" s="78"/>
      <c r="N94" s="78"/>
      <c r="O94" s="78"/>
      <c r="P94" s="78"/>
      <c r="Q94" s="78"/>
    </row>
    <row r="95" spans="1:17" ht="24.95" customHeight="1" x14ac:dyDescent="0.2">
      <c r="A95" s="8">
        <v>89</v>
      </c>
      <c r="B95" s="131"/>
      <c r="C95" s="122"/>
      <c r="D95" s="382"/>
      <c r="E95" s="382"/>
      <c r="F95" s="382"/>
      <c r="G95" s="382"/>
      <c r="H95" s="113"/>
      <c r="I95" s="327"/>
      <c r="J95" s="328"/>
      <c r="K95" s="78"/>
      <c r="L95" s="78"/>
      <c r="M95" s="78"/>
      <c r="N95" s="78"/>
      <c r="O95" s="78"/>
      <c r="P95" s="78"/>
      <c r="Q95" s="78"/>
    </row>
    <row r="96" spans="1:17" ht="24.95" customHeight="1" x14ac:dyDescent="0.2">
      <c r="A96" s="8">
        <v>90</v>
      </c>
      <c r="B96" s="131"/>
      <c r="C96" s="122"/>
      <c r="D96" s="382"/>
      <c r="E96" s="382"/>
      <c r="F96" s="382"/>
      <c r="G96" s="382"/>
      <c r="H96" s="113"/>
      <c r="I96" s="327"/>
      <c r="J96" s="328"/>
      <c r="K96" s="78"/>
      <c r="L96" s="78"/>
      <c r="M96" s="78"/>
      <c r="N96" s="78"/>
      <c r="O96" s="78"/>
      <c r="P96" s="78"/>
      <c r="Q96" s="78"/>
    </row>
    <row r="97" spans="1:17" ht="24.95" customHeight="1" x14ac:dyDescent="0.2">
      <c r="A97" s="8">
        <v>91</v>
      </c>
      <c r="B97" s="131"/>
      <c r="C97" s="122"/>
      <c r="D97" s="382"/>
      <c r="E97" s="382"/>
      <c r="F97" s="382"/>
      <c r="G97" s="382"/>
      <c r="H97" s="113"/>
      <c r="I97" s="327"/>
      <c r="J97" s="328"/>
      <c r="K97" s="78"/>
      <c r="L97" s="78"/>
      <c r="M97" s="78"/>
      <c r="N97" s="78"/>
      <c r="O97" s="78"/>
      <c r="P97" s="78"/>
      <c r="Q97" s="78"/>
    </row>
    <row r="98" spans="1:17" ht="24.95" customHeight="1" x14ac:dyDescent="0.2">
      <c r="A98" s="8">
        <v>92</v>
      </c>
      <c r="B98" s="131"/>
      <c r="C98" s="122"/>
      <c r="D98" s="382"/>
      <c r="E98" s="382"/>
      <c r="F98" s="382"/>
      <c r="G98" s="382"/>
      <c r="H98" s="113"/>
      <c r="I98" s="327"/>
      <c r="J98" s="328"/>
      <c r="K98" s="78"/>
      <c r="L98" s="78"/>
      <c r="M98" s="78"/>
      <c r="N98" s="78"/>
      <c r="O98" s="78"/>
      <c r="P98" s="78"/>
      <c r="Q98" s="78"/>
    </row>
    <row r="99" spans="1:17" ht="24.95" customHeight="1" x14ac:dyDescent="0.2">
      <c r="A99" s="8">
        <v>93</v>
      </c>
      <c r="B99" s="131"/>
      <c r="C99" s="122"/>
      <c r="D99" s="382"/>
      <c r="E99" s="382"/>
      <c r="F99" s="382"/>
      <c r="G99" s="382"/>
      <c r="H99" s="113"/>
      <c r="I99" s="327"/>
      <c r="J99" s="328"/>
      <c r="K99" s="78"/>
      <c r="L99" s="78"/>
      <c r="M99" s="78"/>
      <c r="N99" s="78"/>
      <c r="O99" s="78"/>
      <c r="P99" s="78"/>
      <c r="Q99" s="78"/>
    </row>
    <row r="100" spans="1:17" ht="24.95" customHeight="1" x14ac:dyDescent="0.2">
      <c r="A100" s="8">
        <v>94</v>
      </c>
      <c r="B100" s="131"/>
      <c r="C100" s="122"/>
      <c r="D100" s="382"/>
      <c r="E100" s="382"/>
      <c r="F100" s="382"/>
      <c r="G100" s="382"/>
      <c r="H100" s="113"/>
      <c r="I100" s="327"/>
      <c r="J100" s="328"/>
      <c r="K100" s="78"/>
      <c r="L100" s="78"/>
      <c r="M100" s="78"/>
      <c r="N100" s="78"/>
      <c r="O100" s="78"/>
      <c r="P100" s="78"/>
      <c r="Q100" s="78"/>
    </row>
    <row r="101" spans="1:17" ht="24.95" customHeight="1" x14ac:dyDescent="0.2">
      <c r="A101" s="8">
        <v>95</v>
      </c>
      <c r="B101" s="131"/>
      <c r="C101" s="122"/>
      <c r="D101" s="382"/>
      <c r="E101" s="382"/>
      <c r="F101" s="382"/>
      <c r="G101" s="382"/>
      <c r="H101" s="113"/>
      <c r="I101" s="327"/>
      <c r="J101" s="328"/>
      <c r="K101" s="78"/>
      <c r="L101" s="78"/>
      <c r="M101" s="78"/>
      <c r="N101" s="78"/>
      <c r="O101" s="78"/>
      <c r="P101" s="78"/>
      <c r="Q101" s="78"/>
    </row>
    <row r="102" spans="1:17" ht="24.95" customHeight="1" x14ac:dyDescent="0.2">
      <c r="A102" s="8">
        <v>96</v>
      </c>
      <c r="B102" s="131"/>
      <c r="C102" s="122"/>
      <c r="D102" s="382"/>
      <c r="E102" s="382"/>
      <c r="F102" s="382"/>
      <c r="G102" s="382"/>
      <c r="H102" s="113"/>
      <c r="I102" s="327"/>
      <c r="J102" s="328"/>
      <c r="K102" s="78"/>
      <c r="L102" s="78"/>
      <c r="M102" s="78"/>
      <c r="N102" s="78"/>
      <c r="O102" s="78"/>
      <c r="P102" s="78"/>
      <c r="Q102" s="78"/>
    </row>
    <row r="103" spans="1:17" ht="24.95" customHeight="1" x14ac:dyDescent="0.2">
      <c r="A103" s="8">
        <v>97</v>
      </c>
      <c r="B103" s="131"/>
      <c r="C103" s="122"/>
      <c r="D103" s="382"/>
      <c r="E103" s="382"/>
      <c r="F103" s="382"/>
      <c r="G103" s="382"/>
      <c r="H103" s="113"/>
      <c r="I103" s="327"/>
      <c r="J103" s="328"/>
      <c r="K103" s="78"/>
      <c r="L103" s="78"/>
      <c r="M103" s="78"/>
      <c r="N103" s="78"/>
      <c r="O103" s="78"/>
      <c r="P103" s="78"/>
      <c r="Q103" s="78"/>
    </row>
    <row r="104" spans="1:17" ht="24.95" customHeight="1" x14ac:dyDescent="0.2">
      <c r="A104" s="8">
        <v>98</v>
      </c>
      <c r="B104" s="131"/>
      <c r="C104" s="122"/>
      <c r="D104" s="382"/>
      <c r="E104" s="382"/>
      <c r="F104" s="382"/>
      <c r="G104" s="382"/>
      <c r="H104" s="113"/>
      <c r="I104" s="327"/>
      <c r="J104" s="328"/>
      <c r="K104" s="78"/>
      <c r="L104" s="78"/>
      <c r="M104" s="78"/>
      <c r="N104" s="78"/>
      <c r="O104" s="78"/>
      <c r="P104" s="78"/>
      <c r="Q104" s="78"/>
    </row>
    <row r="105" spans="1:17" ht="24.95" customHeight="1" x14ac:dyDescent="0.2">
      <c r="A105" s="8">
        <v>99</v>
      </c>
      <c r="B105" s="131"/>
      <c r="C105" s="122"/>
      <c r="D105" s="382"/>
      <c r="E105" s="382"/>
      <c r="F105" s="382"/>
      <c r="G105" s="382"/>
      <c r="H105" s="113"/>
      <c r="I105" s="327"/>
      <c r="J105" s="328"/>
      <c r="K105" s="78"/>
      <c r="L105" s="78"/>
      <c r="M105" s="78"/>
      <c r="N105" s="78"/>
      <c r="O105" s="78"/>
      <c r="P105" s="78"/>
      <c r="Q105" s="78"/>
    </row>
    <row r="106" spans="1:17" ht="24.95" customHeight="1" x14ac:dyDescent="0.2">
      <c r="A106" s="8">
        <v>100</v>
      </c>
      <c r="B106" s="131"/>
      <c r="C106" s="122"/>
      <c r="D106" s="382"/>
      <c r="E106" s="382"/>
      <c r="F106" s="382"/>
      <c r="G106" s="382"/>
      <c r="H106" s="113"/>
      <c r="I106" s="327"/>
      <c r="J106" s="328"/>
      <c r="K106" s="78"/>
      <c r="L106" s="78"/>
      <c r="M106" s="78"/>
      <c r="N106" s="78"/>
      <c r="O106" s="78"/>
      <c r="P106" s="78"/>
      <c r="Q106" s="78"/>
    </row>
    <row r="107" spans="1:17" ht="24.95" customHeight="1" x14ac:dyDescent="0.2">
      <c r="A107" s="8">
        <v>101</v>
      </c>
      <c r="B107" s="131"/>
      <c r="C107" s="122"/>
      <c r="D107" s="382"/>
      <c r="E107" s="382"/>
      <c r="F107" s="382"/>
      <c r="G107" s="382"/>
      <c r="H107" s="113"/>
      <c r="I107" s="327"/>
      <c r="J107" s="328"/>
      <c r="K107" s="78"/>
      <c r="L107" s="78"/>
      <c r="M107" s="78"/>
      <c r="N107" s="78"/>
      <c r="O107" s="78"/>
      <c r="P107" s="78"/>
      <c r="Q107" s="78"/>
    </row>
    <row r="108" spans="1:17" ht="24.95" customHeight="1" x14ac:dyDescent="0.2">
      <c r="A108" s="8">
        <v>102</v>
      </c>
      <c r="B108" s="131"/>
      <c r="C108" s="122"/>
      <c r="D108" s="382"/>
      <c r="E108" s="382"/>
      <c r="F108" s="382"/>
      <c r="G108" s="382"/>
      <c r="H108" s="113"/>
      <c r="I108" s="327"/>
      <c r="J108" s="328"/>
      <c r="K108" s="78"/>
      <c r="L108" s="78"/>
      <c r="M108" s="78"/>
      <c r="N108" s="78"/>
      <c r="O108" s="78"/>
      <c r="P108" s="78"/>
      <c r="Q108" s="78"/>
    </row>
    <row r="109" spans="1:17" ht="24.95" customHeight="1" x14ac:dyDescent="0.2">
      <c r="A109" s="8">
        <v>103</v>
      </c>
      <c r="B109" s="131"/>
      <c r="C109" s="122"/>
      <c r="D109" s="382"/>
      <c r="E109" s="382"/>
      <c r="F109" s="382"/>
      <c r="G109" s="382"/>
      <c r="H109" s="113"/>
      <c r="I109" s="327"/>
      <c r="J109" s="328"/>
      <c r="K109" s="78"/>
      <c r="L109" s="78"/>
      <c r="M109" s="78"/>
      <c r="N109" s="78"/>
      <c r="O109" s="78"/>
      <c r="P109" s="78"/>
      <c r="Q109" s="78"/>
    </row>
    <row r="110" spans="1:17" ht="24.95" customHeight="1" x14ac:dyDescent="0.2">
      <c r="A110" s="8">
        <v>104</v>
      </c>
      <c r="B110" s="131"/>
      <c r="C110" s="122"/>
      <c r="D110" s="382"/>
      <c r="E110" s="382"/>
      <c r="F110" s="382"/>
      <c r="G110" s="382"/>
      <c r="H110" s="113"/>
      <c r="I110" s="327"/>
      <c r="J110" s="328"/>
      <c r="K110" s="78"/>
      <c r="L110" s="78"/>
      <c r="M110" s="78"/>
      <c r="N110" s="78"/>
      <c r="O110" s="78"/>
      <c r="P110" s="78"/>
      <c r="Q110" s="78"/>
    </row>
    <row r="111" spans="1:17" ht="24.95" customHeight="1" x14ac:dyDescent="0.2">
      <c r="A111" s="8">
        <v>105</v>
      </c>
      <c r="B111" s="131"/>
      <c r="C111" s="122"/>
      <c r="D111" s="382"/>
      <c r="E111" s="382"/>
      <c r="F111" s="382"/>
      <c r="G111" s="382"/>
      <c r="H111" s="113"/>
      <c r="I111" s="327"/>
      <c r="J111" s="328"/>
      <c r="K111" s="78"/>
      <c r="L111" s="78"/>
      <c r="M111" s="78"/>
      <c r="N111" s="78"/>
      <c r="O111" s="78"/>
      <c r="P111" s="78"/>
      <c r="Q111" s="78"/>
    </row>
    <row r="112" spans="1:17" ht="24.95" customHeight="1" x14ac:dyDescent="0.2">
      <c r="A112" s="8">
        <v>106</v>
      </c>
      <c r="B112" s="131"/>
      <c r="C112" s="122"/>
      <c r="D112" s="382"/>
      <c r="E112" s="382"/>
      <c r="F112" s="382"/>
      <c r="G112" s="382"/>
      <c r="H112" s="113"/>
      <c r="I112" s="327"/>
      <c r="J112" s="328"/>
      <c r="K112" s="78"/>
      <c r="L112" s="78"/>
      <c r="M112" s="78"/>
      <c r="N112" s="78"/>
      <c r="O112" s="78"/>
      <c r="P112" s="78"/>
      <c r="Q112" s="78"/>
    </row>
    <row r="113" spans="1:17" ht="24.95" customHeight="1" x14ac:dyDescent="0.2">
      <c r="A113" s="8">
        <v>107</v>
      </c>
      <c r="B113" s="131"/>
      <c r="C113" s="122"/>
      <c r="D113" s="382"/>
      <c r="E113" s="382"/>
      <c r="F113" s="382"/>
      <c r="G113" s="382"/>
      <c r="H113" s="113"/>
      <c r="I113" s="327"/>
      <c r="J113" s="328"/>
      <c r="K113" s="78"/>
      <c r="L113" s="78"/>
      <c r="M113" s="78"/>
      <c r="N113" s="78"/>
      <c r="O113" s="78"/>
      <c r="P113" s="78"/>
      <c r="Q113" s="78"/>
    </row>
    <row r="114" spans="1:17" ht="24.95" customHeight="1" x14ac:dyDescent="0.2">
      <c r="A114" s="8">
        <v>108</v>
      </c>
      <c r="B114" s="131"/>
      <c r="C114" s="122"/>
      <c r="D114" s="382"/>
      <c r="E114" s="382"/>
      <c r="F114" s="382"/>
      <c r="G114" s="382"/>
      <c r="H114" s="113"/>
      <c r="I114" s="327"/>
      <c r="J114" s="328"/>
      <c r="K114" s="78"/>
      <c r="L114" s="78"/>
      <c r="M114" s="78"/>
      <c r="N114" s="78"/>
      <c r="O114" s="78"/>
      <c r="P114" s="78"/>
      <c r="Q114" s="78"/>
    </row>
    <row r="115" spans="1:17" ht="24.95" customHeight="1" x14ac:dyDescent="0.2">
      <c r="A115" s="8">
        <v>109</v>
      </c>
      <c r="B115" s="131"/>
      <c r="C115" s="122"/>
      <c r="D115" s="382"/>
      <c r="E115" s="382"/>
      <c r="F115" s="382"/>
      <c r="G115" s="382"/>
      <c r="H115" s="113"/>
      <c r="I115" s="327"/>
      <c r="J115" s="328"/>
      <c r="K115" s="78"/>
      <c r="L115" s="78"/>
      <c r="M115" s="78"/>
      <c r="N115" s="78"/>
      <c r="O115" s="78"/>
      <c r="P115" s="78"/>
      <c r="Q115" s="78"/>
    </row>
    <row r="116" spans="1:17" ht="24.95" customHeight="1" x14ac:dyDescent="0.2">
      <c r="A116" s="8">
        <v>110</v>
      </c>
      <c r="B116" s="131"/>
      <c r="C116" s="122"/>
      <c r="D116" s="382"/>
      <c r="E116" s="382"/>
      <c r="F116" s="382"/>
      <c r="G116" s="382"/>
      <c r="H116" s="113"/>
      <c r="I116" s="327"/>
      <c r="J116" s="328"/>
      <c r="K116" s="78"/>
      <c r="L116" s="78"/>
      <c r="M116" s="78"/>
      <c r="N116" s="78"/>
      <c r="O116" s="78"/>
      <c r="P116" s="78"/>
      <c r="Q116" s="78"/>
    </row>
    <row r="117" spans="1:17" ht="24.95" customHeight="1" x14ac:dyDescent="0.2">
      <c r="A117" s="8">
        <v>111</v>
      </c>
      <c r="B117" s="131"/>
      <c r="C117" s="122"/>
      <c r="D117" s="382"/>
      <c r="E117" s="382"/>
      <c r="F117" s="382"/>
      <c r="G117" s="382"/>
      <c r="H117" s="113"/>
      <c r="I117" s="327"/>
      <c r="J117" s="328"/>
      <c r="K117" s="78"/>
      <c r="L117" s="78"/>
      <c r="M117" s="78"/>
      <c r="N117" s="78"/>
      <c r="O117" s="78"/>
      <c r="P117" s="78"/>
      <c r="Q117" s="78"/>
    </row>
    <row r="118" spans="1:17" ht="24.95" customHeight="1" x14ac:dyDescent="0.2">
      <c r="A118" s="8">
        <v>112</v>
      </c>
      <c r="B118" s="131"/>
      <c r="C118" s="122"/>
      <c r="D118" s="382"/>
      <c r="E118" s="382"/>
      <c r="F118" s="382"/>
      <c r="G118" s="382"/>
      <c r="H118" s="113"/>
      <c r="I118" s="327"/>
      <c r="J118" s="328"/>
      <c r="K118" s="78"/>
      <c r="L118" s="78"/>
      <c r="M118" s="78"/>
      <c r="N118" s="78"/>
      <c r="O118" s="78"/>
      <c r="P118" s="78"/>
      <c r="Q118" s="78"/>
    </row>
    <row r="119" spans="1:17" ht="24.95" customHeight="1" x14ac:dyDescent="0.2">
      <c r="A119" s="8">
        <v>113</v>
      </c>
      <c r="B119" s="131"/>
      <c r="C119" s="122"/>
      <c r="D119" s="382"/>
      <c r="E119" s="382"/>
      <c r="F119" s="382"/>
      <c r="G119" s="382"/>
      <c r="H119" s="113"/>
      <c r="I119" s="327"/>
      <c r="J119" s="328"/>
      <c r="K119" s="78"/>
      <c r="L119" s="78"/>
      <c r="M119" s="78"/>
      <c r="N119" s="78"/>
      <c r="O119" s="78"/>
      <c r="P119" s="78"/>
      <c r="Q119" s="78"/>
    </row>
    <row r="120" spans="1:17" ht="24.95" customHeight="1" x14ac:dyDescent="0.2">
      <c r="A120" s="8">
        <v>114</v>
      </c>
      <c r="B120" s="131"/>
      <c r="C120" s="122"/>
      <c r="D120" s="382"/>
      <c r="E120" s="382"/>
      <c r="F120" s="382"/>
      <c r="G120" s="382"/>
      <c r="H120" s="113"/>
      <c r="I120" s="327"/>
      <c r="J120" s="328"/>
      <c r="K120" s="78"/>
      <c r="L120" s="78"/>
      <c r="M120" s="78"/>
      <c r="N120" s="78"/>
      <c r="O120" s="78"/>
      <c r="P120" s="78"/>
      <c r="Q120" s="78"/>
    </row>
    <row r="121" spans="1:17" ht="24.95" customHeight="1" x14ac:dyDescent="0.2">
      <c r="A121" s="8">
        <v>115</v>
      </c>
      <c r="B121" s="131"/>
      <c r="C121" s="122"/>
      <c r="D121" s="382"/>
      <c r="E121" s="382"/>
      <c r="F121" s="382"/>
      <c r="G121" s="382"/>
      <c r="H121" s="113"/>
      <c r="I121" s="327"/>
      <c r="J121" s="328"/>
      <c r="K121" s="78"/>
      <c r="L121" s="78"/>
      <c r="M121" s="78"/>
      <c r="N121" s="78"/>
      <c r="O121" s="78"/>
      <c r="P121" s="78"/>
      <c r="Q121" s="78"/>
    </row>
    <row r="122" spans="1:17" ht="24.95" customHeight="1" x14ac:dyDescent="0.2">
      <c r="A122" s="8">
        <v>116</v>
      </c>
      <c r="B122" s="131"/>
      <c r="C122" s="122"/>
      <c r="D122" s="382"/>
      <c r="E122" s="382"/>
      <c r="F122" s="382"/>
      <c r="G122" s="382"/>
      <c r="H122" s="113"/>
      <c r="I122" s="327"/>
      <c r="J122" s="328"/>
      <c r="K122" s="78"/>
      <c r="L122" s="78"/>
      <c r="M122" s="78"/>
      <c r="N122" s="78"/>
      <c r="O122" s="78"/>
      <c r="P122" s="78"/>
      <c r="Q122" s="78"/>
    </row>
    <row r="123" spans="1:17" ht="24.95" customHeight="1" x14ac:dyDescent="0.2">
      <c r="A123" s="8">
        <v>117</v>
      </c>
      <c r="B123" s="131"/>
      <c r="C123" s="122"/>
      <c r="D123" s="382"/>
      <c r="E123" s="382"/>
      <c r="F123" s="382"/>
      <c r="G123" s="382"/>
      <c r="H123" s="113"/>
      <c r="I123" s="327"/>
      <c r="J123" s="328"/>
      <c r="K123" s="78"/>
      <c r="L123" s="78"/>
      <c r="M123" s="78"/>
      <c r="N123" s="78"/>
      <c r="O123" s="78"/>
      <c r="P123" s="78"/>
      <c r="Q123" s="78"/>
    </row>
    <row r="124" spans="1:17" ht="24.95" customHeight="1" x14ac:dyDescent="0.2">
      <c r="A124" s="8">
        <v>118</v>
      </c>
      <c r="B124" s="131"/>
      <c r="C124" s="122"/>
      <c r="D124" s="382"/>
      <c r="E124" s="382"/>
      <c r="F124" s="382"/>
      <c r="G124" s="382"/>
      <c r="H124" s="113"/>
      <c r="I124" s="327"/>
      <c r="J124" s="328"/>
      <c r="K124" s="78"/>
      <c r="L124" s="78"/>
      <c r="M124" s="78"/>
      <c r="N124" s="78"/>
      <c r="O124" s="78"/>
      <c r="P124" s="78"/>
      <c r="Q124" s="78"/>
    </row>
    <row r="125" spans="1:17" ht="24.95" customHeight="1" x14ac:dyDescent="0.2">
      <c r="A125" s="8">
        <v>119</v>
      </c>
      <c r="B125" s="131"/>
      <c r="C125" s="122"/>
      <c r="D125" s="382"/>
      <c r="E125" s="382"/>
      <c r="F125" s="382"/>
      <c r="G125" s="382"/>
      <c r="H125" s="113"/>
      <c r="I125" s="327"/>
      <c r="J125" s="328"/>
      <c r="K125" s="78"/>
      <c r="L125" s="78"/>
      <c r="M125" s="78"/>
      <c r="N125" s="78"/>
      <c r="O125" s="78"/>
      <c r="P125" s="78"/>
      <c r="Q125" s="78"/>
    </row>
    <row r="126" spans="1:17" ht="24.95" customHeight="1" x14ac:dyDescent="0.2">
      <c r="A126" s="8">
        <v>120</v>
      </c>
      <c r="B126" s="131"/>
      <c r="C126" s="122"/>
      <c r="D126" s="382"/>
      <c r="E126" s="382"/>
      <c r="F126" s="382"/>
      <c r="G126" s="382"/>
      <c r="H126" s="113"/>
      <c r="I126" s="327"/>
      <c r="J126" s="328"/>
      <c r="K126" s="78"/>
      <c r="L126" s="78"/>
      <c r="M126" s="78"/>
      <c r="N126" s="78"/>
      <c r="O126" s="78"/>
      <c r="P126" s="78"/>
      <c r="Q126" s="78"/>
    </row>
    <row r="127" spans="1:17" ht="24.95" customHeight="1" x14ac:dyDescent="0.2">
      <c r="A127" s="8">
        <v>121</v>
      </c>
      <c r="B127" s="131"/>
      <c r="C127" s="122"/>
      <c r="D127" s="382"/>
      <c r="E127" s="382"/>
      <c r="F127" s="382"/>
      <c r="G127" s="382"/>
      <c r="H127" s="113"/>
      <c r="I127" s="327"/>
      <c r="J127" s="328"/>
      <c r="K127" s="78"/>
      <c r="L127" s="78"/>
      <c r="M127" s="78"/>
      <c r="N127" s="78"/>
      <c r="O127" s="78"/>
      <c r="P127" s="78"/>
      <c r="Q127" s="78"/>
    </row>
    <row r="128" spans="1:17" ht="24.95" customHeight="1" x14ac:dyDescent="0.2">
      <c r="A128" s="8">
        <v>122</v>
      </c>
      <c r="B128" s="131"/>
      <c r="C128" s="122"/>
      <c r="D128" s="382"/>
      <c r="E128" s="382"/>
      <c r="F128" s="382"/>
      <c r="G128" s="382"/>
      <c r="H128" s="113"/>
      <c r="I128" s="327"/>
      <c r="J128" s="328"/>
      <c r="K128" s="78"/>
      <c r="L128" s="78"/>
      <c r="M128" s="78"/>
      <c r="N128" s="78"/>
      <c r="O128" s="78"/>
      <c r="P128" s="78"/>
      <c r="Q128" s="78"/>
    </row>
    <row r="129" spans="1:17" ht="24.95" customHeight="1" x14ac:dyDescent="0.2">
      <c r="A129" s="8">
        <v>123</v>
      </c>
      <c r="B129" s="131"/>
      <c r="C129" s="122"/>
      <c r="D129" s="382"/>
      <c r="E129" s="382"/>
      <c r="F129" s="382"/>
      <c r="G129" s="382"/>
      <c r="H129" s="113"/>
      <c r="I129" s="327"/>
      <c r="J129" s="328"/>
      <c r="K129" s="78"/>
      <c r="L129" s="78"/>
      <c r="M129" s="78"/>
      <c r="N129" s="78"/>
      <c r="O129" s="78"/>
      <c r="P129" s="78"/>
      <c r="Q129" s="78"/>
    </row>
    <row r="130" spans="1:17" ht="24.95" customHeight="1" x14ac:dyDescent="0.2">
      <c r="A130" s="8">
        <v>124</v>
      </c>
      <c r="B130" s="131"/>
      <c r="C130" s="122"/>
      <c r="D130" s="382"/>
      <c r="E130" s="382"/>
      <c r="F130" s="382"/>
      <c r="G130" s="382"/>
      <c r="H130" s="113"/>
      <c r="I130" s="327"/>
      <c r="J130" s="328"/>
      <c r="K130" s="78"/>
      <c r="L130" s="78"/>
      <c r="M130" s="78"/>
      <c r="N130" s="78"/>
      <c r="O130" s="78"/>
      <c r="P130" s="78"/>
      <c r="Q130" s="78"/>
    </row>
    <row r="131" spans="1:17" ht="24.95" customHeight="1" x14ac:dyDescent="0.2">
      <c r="A131" s="8">
        <v>125</v>
      </c>
      <c r="B131" s="131"/>
      <c r="C131" s="122"/>
      <c r="D131" s="382"/>
      <c r="E131" s="382"/>
      <c r="F131" s="382"/>
      <c r="G131" s="382"/>
      <c r="H131" s="113"/>
      <c r="I131" s="327"/>
      <c r="J131" s="328"/>
      <c r="K131" s="78"/>
      <c r="L131" s="78"/>
      <c r="M131" s="78"/>
      <c r="N131" s="78"/>
      <c r="O131" s="78"/>
      <c r="P131" s="78"/>
      <c r="Q131" s="78"/>
    </row>
    <row r="132" spans="1:17" ht="24.95" customHeight="1" x14ac:dyDescent="0.2">
      <c r="A132" s="8">
        <v>126</v>
      </c>
      <c r="B132" s="131"/>
      <c r="C132" s="122"/>
      <c r="D132" s="382"/>
      <c r="E132" s="382"/>
      <c r="F132" s="382"/>
      <c r="G132" s="382"/>
      <c r="H132" s="113"/>
      <c r="I132" s="327"/>
      <c r="J132" s="328"/>
      <c r="K132" s="78"/>
      <c r="L132" s="78"/>
      <c r="M132" s="78"/>
      <c r="N132" s="78"/>
      <c r="O132" s="78"/>
      <c r="P132" s="78"/>
      <c r="Q132" s="78"/>
    </row>
    <row r="133" spans="1:17" ht="24.95" customHeight="1" x14ac:dyDescent="0.2">
      <c r="A133" s="8">
        <v>127</v>
      </c>
      <c r="B133" s="131"/>
      <c r="C133" s="122"/>
      <c r="D133" s="382"/>
      <c r="E133" s="382"/>
      <c r="F133" s="382"/>
      <c r="G133" s="382"/>
      <c r="H133" s="113"/>
      <c r="I133" s="327"/>
      <c r="J133" s="328"/>
      <c r="K133" s="78"/>
      <c r="L133" s="78"/>
      <c r="M133" s="78"/>
      <c r="N133" s="78"/>
      <c r="O133" s="78"/>
      <c r="P133" s="78"/>
      <c r="Q133" s="78"/>
    </row>
    <row r="134" spans="1:17" ht="24.95" customHeight="1" x14ac:dyDescent="0.2">
      <c r="A134" s="8">
        <v>128</v>
      </c>
      <c r="B134" s="131"/>
      <c r="C134" s="122"/>
      <c r="D134" s="382"/>
      <c r="E134" s="382"/>
      <c r="F134" s="382"/>
      <c r="G134" s="382"/>
      <c r="H134" s="113"/>
      <c r="I134" s="327"/>
      <c r="J134" s="328"/>
      <c r="K134" s="78"/>
      <c r="L134" s="78"/>
      <c r="M134" s="78"/>
      <c r="N134" s="78"/>
      <c r="O134" s="78"/>
      <c r="P134" s="78"/>
      <c r="Q134" s="78"/>
    </row>
    <row r="135" spans="1:17" ht="24.95" customHeight="1" x14ac:dyDescent="0.2">
      <c r="A135" s="8">
        <v>129</v>
      </c>
      <c r="B135" s="131"/>
      <c r="C135" s="122"/>
      <c r="D135" s="382"/>
      <c r="E135" s="382"/>
      <c r="F135" s="382"/>
      <c r="G135" s="382"/>
      <c r="H135" s="113"/>
      <c r="I135" s="327"/>
      <c r="J135" s="328"/>
      <c r="K135" s="78"/>
      <c r="L135" s="78"/>
      <c r="M135" s="78"/>
      <c r="N135" s="78"/>
      <c r="O135" s="78"/>
      <c r="P135" s="78"/>
      <c r="Q135" s="78"/>
    </row>
    <row r="136" spans="1:17" ht="24.95" customHeight="1" x14ac:dyDescent="0.2">
      <c r="A136" s="8">
        <v>130</v>
      </c>
      <c r="B136" s="131"/>
      <c r="C136" s="122"/>
      <c r="D136" s="382"/>
      <c r="E136" s="382"/>
      <c r="F136" s="382"/>
      <c r="G136" s="382"/>
      <c r="H136" s="113"/>
      <c r="I136" s="327"/>
      <c r="J136" s="328"/>
      <c r="K136" s="78"/>
      <c r="L136" s="78"/>
      <c r="M136" s="78"/>
      <c r="N136" s="78"/>
      <c r="O136" s="78"/>
      <c r="P136" s="78"/>
      <c r="Q136" s="78"/>
    </row>
    <row r="137" spans="1:17" ht="24.95" customHeight="1" x14ac:dyDescent="0.2">
      <c r="A137" s="8">
        <v>131</v>
      </c>
      <c r="B137" s="131"/>
      <c r="C137" s="122"/>
      <c r="D137" s="382"/>
      <c r="E137" s="382"/>
      <c r="F137" s="382"/>
      <c r="G137" s="382"/>
      <c r="H137" s="113"/>
      <c r="I137" s="327"/>
      <c r="J137" s="328"/>
      <c r="K137" s="78"/>
      <c r="L137" s="78"/>
      <c r="M137" s="78"/>
      <c r="N137" s="78"/>
      <c r="O137" s="78"/>
      <c r="P137" s="78"/>
      <c r="Q137" s="78"/>
    </row>
    <row r="138" spans="1:17" ht="24.95" customHeight="1" x14ac:dyDescent="0.2">
      <c r="A138" s="8">
        <v>132</v>
      </c>
      <c r="B138" s="131"/>
      <c r="C138" s="122"/>
      <c r="D138" s="382"/>
      <c r="E138" s="382"/>
      <c r="F138" s="382"/>
      <c r="G138" s="382"/>
      <c r="H138" s="113"/>
      <c r="I138" s="327"/>
      <c r="J138" s="328"/>
      <c r="K138" s="78"/>
      <c r="L138" s="78"/>
      <c r="M138" s="78"/>
      <c r="N138" s="78"/>
      <c r="O138" s="78"/>
      <c r="P138" s="78"/>
      <c r="Q138" s="78"/>
    </row>
    <row r="139" spans="1:17" ht="24.95" customHeight="1" x14ac:dyDescent="0.2">
      <c r="A139" s="8">
        <v>133</v>
      </c>
      <c r="B139" s="131"/>
      <c r="C139" s="122"/>
      <c r="D139" s="382"/>
      <c r="E139" s="382"/>
      <c r="F139" s="382"/>
      <c r="G139" s="382"/>
      <c r="H139" s="113"/>
      <c r="I139" s="327"/>
      <c r="J139" s="328"/>
      <c r="K139" s="78"/>
      <c r="L139" s="78"/>
      <c r="M139" s="78"/>
      <c r="N139" s="78"/>
      <c r="O139" s="78"/>
      <c r="P139" s="78"/>
      <c r="Q139" s="78"/>
    </row>
    <row r="140" spans="1:17" ht="24.95" customHeight="1" x14ac:dyDescent="0.2">
      <c r="A140" s="8">
        <v>134</v>
      </c>
      <c r="B140" s="131"/>
      <c r="C140" s="122"/>
      <c r="D140" s="382"/>
      <c r="E140" s="382"/>
      <c r="F140" s="382"/>
      <c r="G140" s="382"/>
      <c r="H140" s="113"/>
      <c r="I140" s="327"/>
      <c r="J140" s="328"/>
      <c r="K140" s="78"/>
      <c r="L140" s="78"/>
      <c r="M140" s="78"/>
      <c r="N140" s="78"/>
      <c r="O140" s="78"/>
      <c r="P140" s="78"/>
      <c r="Q140" s="78"/>
    </row>
    <row r="141" spans="1:17" ht="24.95" customHeight="1" x14ac:dyDescent="0.2">
      <c r="A141" s="8">
        <v>135</v>
      </c>
      <c r="B141" s="131"/>
      <c r="C141" s="122"/>
      <c r="D141" s="382"/>
      <c r="E141" s="382"/>
      <c r="F141" s="382"/>
      <c r="G141" s="382"/>
      <c r="H141" s="113"/>
      <c r="I141" s="327"/>
      <c r="J141" s="328"/>
      <c r="K141" s="78"/>
      <c r="L141" s="78"/>
      <c r="M141" s="78"/>
      <c r="N141" s="78"/>
      <c r="O141" s="78"/>
      <c r="P141" s="78"/>
      <c r="Q141" s="78"/>
    </row>
    <row r="142" spans="1:17" ht="24.95" customHeight="1" x14ac:dyDescent="0.2">
      <c r="A142" s="8">
        <v>136</v>
      </c>
      <c r="B142" s="131"/>
      <c r="C142" s="122"/>
      <c r="D142" s="382"/>
      <c r="E142" s="382"/>
      <c r="F142" s="382"/>
      <c r="G142" s="382"/>
      <c r="H142" s="113"/>
      <c r="I142" s="327"/>
      <c r="J142" s="328"/>
      <c r="K142" s="78"/>
      <c r="L142" s="78"/>
      <c r="M142" s="78"/>
      <c r="N142" s="78"/>
      <c r="O142" s="78"/>
      <c r="P142" s="78"/>
      <c r="Q142" s="78"/>
    </row>
    <row r="143" spans="1:17" ht="24.95" customHeight="1" x14ac:dyDescent="0.2">
      <c r="A143" s="8">
        <v>137</v>
      </c>
      <c r="B143" s="131"/>
      <c r="C143" s="122"/>
      <c r="D143" s="382"/>
      <c r="E143" s="382"/>
      <c r="F143" s="382"/>
      <c r="G143" s="382"/>
      <c r="H143" s="113"/>
      <c r="I143" s="327"/>
      <c r="J143" s="328"/>
      <c r="K143" s="78"/>
      <c r="L143" s="78"/>
      <c r="M143" s="78"/>
      <c r="N143" s="78"/>
      <c r="O143" s="78"/>
      <c r="P143" s="78"/>
      <c r="Q143" s="78"/>
    </row>
    <row r="144" spans="1:17" ht="24.95" customHeight="1" x14ac:dyDescent="0.2">
      <c r="A144" s="8">
        <v>138</v>
      </c>
      <c r="B144" s="131"/>
      <c r="C144" s="122"/>
      <c r="D144" s="382"/>
      <c r="E144" s="382"/>
      <c r="F144" s="382"/>
      <c r="G144" s="382"/>
      <c r="H144" s="113"/>
      <c r="I144" s="327"/>
      <c r="J144" s="328"/>
      <c r="K144" s="78"/>
      <c r="L144" s="78"/>
      <c r="M144" s="78"/>
      <c r="N144" s="78"/>
      <c r="O144" s="78"/>
      <c r="P144" s="78"/>
      <c r="Q144" s="78"/>
    </row>
    <row r="145" spans="1:17" ht="24.95" customHeight="1" x14ac:dyDescent="0.2">
      <c r="A145" s="8">
        <v>139</v>
      </c>
      <c r="B145" s="131"/>
      <c r="C145" s="122"/>
      <c r="D145" s="382"/>
      <c r="E145" s="382"/>
      <c r="F145" s="382"/>
      <c r="G145" s="382"/>
      <c r="H145" s="113"/>
      <c r="I145" s="327"/>
      <c r="J145" s="328"/>
      <c r="K145" s="78"/>
      <c r="L145" s="78"/>
      <c r="M145" s="78"/>
      <c r="N145" s="78"/>
      <c r="O145" s="78"/>
      <c r="P145" s="78"/>
      <c r="Q145" s="78"/>
    </row>
    <row r="146" spans="1:17" ht="24.95" customHeight="1" x14ac:dyDescent="0.2">
      <c r="A146" s="8">
        <v>140</v>
      </c>
      <c r="B146" s="131"/>
      <c r="C146" s="122"/>
      <c r="D146" s="382"/>
      <c r="E146" s="382"/>
      <c r="F146" s="382"/>
      <c r="G146" s="382"/>
      <c r="H146" s="113"/>
      <c r="I146" s="327"/>
      <c r="J146" s="328"/>
      <c r="K146" s="78"/>
      <c r="L146" s="78"/>
      <c r="M146" s="78"/>
      <c r="N146" s="78"/>
      <c r="O146" s="78"/>
      <c r="P146" s="78"/>
      <c r="Q146" s="78"/>
    </row>
    <row r="147" spans="1:17" ht="24.95" customHeight="1" x14ac:dyDescent="0.2">
      <c r="A147" s="8">
        <v>141</v>
      </c>
      <c r="B147" s="131"/>
      <c r="C147" s="122"/>
      <c r="D147" s="382"/>
      <c r="E147" s="382"/>
      <c r="F147" s="382"/>
      <c r="G147" s="382"/>
      <c r="H147" s="113"/>
      <c r="I147" s="327"/>
      <c r="J147" s="328"/>
      <c r="K147" s="78"/>
      <c r="L147" s="78"/>
      <c r="M147" s="78"/>
      <c r="N147" s="78"/>
      <c r="O147" s="78"/>
      <c r="P147" s="78"/>
      <c r="Q147" s="78"/>
    </row>
    <row r="148" spans="1:17" ht="24.95" customHeight="1" x14ac:dyDescent="0.2">
      <c r="A148" s="8">
        <v>142</v>
      </c>
      <c r="B148" s="131"/>
      <c r="C148" s="122"/>
      <c r="D148" s="382"/>
      <c r="E148" s="382"/>
      <c r="F148" s="382"/>
      <c r="G148" s="382"/>
      <c r="H148" s="113"/>
      <c r="I148" s="327"/>
      <c r="J148" s="328"/>
      <c r="K148" s="78"/>
      <c r="L148" s="78"/>
      <c r="M148" s="78"/>
      <c r="N148" s="78"/>
      <c r="O148" s="78"/>
      <c r="P148" s="78"/>
      <c r="Q148" s="78"/>
    </row>
    <row r="149" spans="1:17" ht="24.95" customHeight="1" x14ac:dyDescent="0.2">
      <c r="A149" s="8">
        <v>143</v>
      </c>
      <c r="B149" s="131"/>
      <c r="C149" s="122"/>
      <c r="D149" s="382"/>
      <c r="E149" s="382"/>
      <c r="F149" s="382"/>
      <c r="G149" s="382"/>
      <c r="H149" s="113"/>
      <c r="I149" s="327"/>
      <c r="J149" s="328"/>
      <c r="K149" s="78"/>
      <c r="L149" s="78"/>
      <c r="M149" s="78"/>
      <c r="N149" s="78"/>
      <c r="O149" s="78"/>
      <c r="P149" s="78"/>
      <c r="Q149" s="78"/>
    </row>
    <row r="150" spans="1:17" ht="24.95" customHeight="1" x14ac:dyDescent="0.2">
      <c r="A150" s="8">
        <v>144</v>
      </c>
      <c r="B150" s="131"/>
      <c r="C150" s="122"/>
      <c r="D150" s="382"/>
      <c r="E150" s="382"/>
      <c r="F150" s="382"/>
      <c r="G150" s="382"/>
      <c r="H150" s="113"/>
      <c r="I150" s="327"/>
      <c r="J150" s="328"/>
      <c r="K150" s="78"/>
      <c r="L150" s="78"/>
      <c r="M150" s="78"/>
      <c r="N150" s="78"/>
      <c r="O150" s="78"/>
      <c r="P150" s="78"/>
      <c r="Q150" s="78"/>
    </row>
    <row r="151" spans="1:17" ht="24.95" customHeight="1" x14ac:dyDescent="0.2">
      <c r="A151" s="8">
        <v>145</v>
      </c>
      <c r="B151" s="131"/>
      <c r="C151" s="122"/>
      <c r="D151" s="382"/>
      <c r="E151" s="382"/>
      <c r="F151" s="382"/>
      <c r="G151" s="382"/>
      <c r="H151" s="113"/>
      <c r="I151" s="327"/>
      <c r="J151" s="328"/>
      <c r="K151" s="78"/>
      <c r="L151" s="78"/>
      <c r="M151" s="78"/>
      <c r="N151" s="78"/>
      <c r="O151" s="78"/>
      <c r="P151" s="78"/>
      <c r="Q151" s="78"/>
    </row>
    <row r="152" spans="1:17" ht="24.95" customHeight="1" x14ac:dyDescent="0.2">
      <c r="A152" s="8">
        <v>146</v>
      </c>
      <c r="B152" s="131"/>
      <c r="C152" s="122"/>
      <c r="D152" s="382"/>
      <c r="E152" s="382"/>
      <c r="F152" s="382"/>
      <c r="G152" s="382"/>
      <c r="H152" s="113"/>
      <c r="I152" s="327"/>
      <c r="J152" s="328"/>
      <c r="K152" s="78"/>
      <c r="L152" s="78"/>
      <c r="M152" s="78"/>
      <c r="N152" s="78"/>
      <c r="O152" s="78"/>
      <c r="P152" s="78"/>
      <c r="Q152" s="78"/>
    </row>
    <row r="153" spans="1:17" ht="24.95" customHeight="1" x14ac:dyDescent="0.2">
      <c r="A153" s="8">
        <v>147</v>
      </c>
      <c r="B153" s="131"/>
      <c r="C153" s="122"/>
      <c r="D153" s="382"/>
      <c r="E153" s="382"/>
      <c r="F153" s="382"/>
      <c r="G153" s="382"/>
      <c r="H153" s="113"/>
      <c r="I153" s="327"/>
      <c r="J153" s="328"/>
      <c r="K153" s="78"/>
      <c r="L153" s="78"/>
      <c r="M153" s="78"/>
      <c r="N153" s="78"/>
      <c r="O153" s="78"/>
      <c r="P153" s="78"/>
      <c r="Q153" s="78"/>
    </row>
    <row r="154" spans="1:17" ht="24.95" customHeight="1" x14ac:dyDescent="0.2">
      <c r="A154" s="8">
        <v>148</v>
      </c>
      <c r="B154" s="131"/>
      <c r="C154" s="122"/>
      <c r="D154" s="382"/>
      <c r="E154" s="382"/>
      <c r="F154" s="382"/>
      <c r="G154" s="382"/>
      <c r="H154" s="113"/>
      <c r="I154" s="327"/>
      <c r="J154" s="328"/>
      <c r="K154" s="78"/>
      <c r="L154" s="78"/>
      <c r="M154" s="78"/>
      <c r="N154" s="78"/>
      <c r="O154" s="78"/>
      <c r="P154" s="78"/>
      <c r="Q154" s="78"/>
    </row>
    <row r="155" spans="1:17" ht="24.95" customHeight="1" x14ac:dyDescent="0.2">
      <c r="A155" s="8">
        <v>149</v>
      </c>
      <c r="B155" s="131"/>
      <c r="C155" s="122"/>
      <c r="D155" s="382"/>
      <c r="E155" s="382"/>
      <c r="F155" s="382"/>
      <c r="G155" s="382"/>
      <c r="H155" s="113"/>
      <c r="I155" s="327"/>
      <c r="J155" s="328"/>
      <c r="K155" s="78"/>
      <c r="L155" s="78"/>
      <c r="M155" s="78"/>
      <c r="N155" s="78"/>
      <c r="O155" s="78"/>
      <c r="P155" s="78"/>
      <c r="Q155" s="78"/>
    </row>
    <row r="156" spans="1:17" ht="24.95" customHeight="1" x14ac:dyDescent="0.2">
      <c r="A156" s="8">
        <v>150</v>
      </c>
      <c r="B156" s="131"/>
      <c r="C156" s="122"/>
      <c r="D156" s="382"/>
      <c r="E156" s="382"/>
      <c r="F156" s="382"/>
      <c r="G156" s="382"/>
      <c r="H156" s="113"/>
      <c r="I156" s="327"/>
      <c r="J156" s="328"/>
      <c r="K156" s="78"/>
      <c r="L156" s="78"/>
      <c r="M156" s="78"/>
      <c r="N156" s="78"/>
      <c r="O156" s="78"/>
      <c r="P156" s="78"/>
      <c r="Q156" s="78"/>
    </row>
    <row r="157" spans="1:17" ht="24.95" customHeight="1" x14ac:dyDescent="0.2">
      <c r="A157" s="8">
        <v>151</v>
      </c>
      <c r="B157" s="131"/>
      <c r="C157" s="122"/>
      <c r="D157" s="382"/>
      <c r="E157" s="382"/>
      <c r="F157" s="382"/>
      <c r="G157" s="382"/>
      <c r="H157" s="113"/>
      <c r="I157" s="327"/>
      <c r="J157" s="328"/>
      <c r="K157" s="78"/>
      <c r="L157" s="78"/>
      <c r="M157" s="78"/>
      <c r="N157" s="78"/>
      <c r="O157" s="78"/>
      <c r="P157" s="78"/>
      <c r="Q157" s="78"/>
    </row>
    <row r="158" spans="1:17" ht="24.95" customHeight="1" x14ac:dyDescent="0.2">
      <c r="A158" s="8">
        <v>152</v>
      </c>
      <c r="B158" s="131"/>
      <c r="C158" s="122"/>
      <c r="D158" s="382"/>
      <c r="E158" s="382"/>
      <c r="F158" s="382"/>
      <c r="G158" s="382"/>
      <c r="H158" s="113"/>
      <c r="I158" s="327"/>
      <c r="J158" s="328"/>
      <c r="K158" s="78"/>
      <c r="L158" s="78"/>
      <c r="M158" s="78"/>
      <c r="N158" s="78"/>
      <c r="O158" s="78"/>
      <c r="P158" s="78"/>
      <c r="Q158" s="78"/>
    </row>
    <row r="159" spans="1:17" ht="24.95" customHeight="1" x14ac:dyDescent="0.2">
      <c r="A159" s="8">
        <v>153</v>
      </c>
      <c r="B159" s="131"/>
      <c r="C159" s="122"/>
      <c r="D159" s="382"/>
      <c r="E159" s="382"/>
      <c r="F159" s="382"/>
      <c r="G159" s="382"/>
      <c r="H159" s="113"/>
      <c r="I159" s="327"/>
      <c r="J159" s="328"/>
      <c r="K159" s="78"/>
      <c r="L159" s="78"/>
      <c r="M159" s="78"/>
      <c r="N159" s="78"/>
      <c r="O159" s="78"/>
      <c r="P159" s="78"/>
      <c r="Q159" s="78"/>
    </row>
    <row r="160" spans="1:17" ht="24.95" customHeight="1" x14ac:dyDescent="0.2">
      <c r="A160" s="8">
        <v>154</v>
      </c>
      <c r="B160" s="131"/>
      <c r="C160" s="122"/>
      <c r="D160" s="382"/>
      <c r="E160" s="382"/>
      <c r="F160" s="382"/>
      <c r="G160" s="382"/>
      <c r="H160" s="113"/>
      <c r="I160" s="327"/>
      <c r="J160" s="328"/>
      <c r="K160" s="78"/>
      <c r="L160" s="78"/>
      <c r="M160" s="78"/>
      <c r="N160" s="78"/>
      <c r="O160" s="78"/>
      <c r="P160" s="78"/>
      <c r="Q160" s="78"/>
    </row>
    <row r="161" spans="1:17" ht="24.95" customHeight="1" x14ac:dyDescent="0.2">
      <c r="A161" s="8">
        <v>155</v>
      </c>
      <c r="B161" s="131"/>
      <c r="C161" s="122"/>
      <c r="D161" s="382"/>
      <c r="E161" s="382"/>
      <c r="F161" s="382"/>
      <c r="G161" s="382"/>
      <c r="H161" s="113"/>
      <c r="I161" s="327"/>
      <c r="J161" s="328"/>
      <c r="K161" s="78"/>
      <c r="L161" s="78"/>
      <c r="M161" s="78"/>
      <c r="N161" s="78"/>
      <c r="O161" s="78"/>
      <c r="P161" s="78"/>
      <c r="Q161" s="78"/>
    </row>
    <row r="162" spans="1:17" ht="24.95" customHeight="1" x14ac:dyDescent="0.2">
      <c r="A162" s="8">
        <v>156</v>
      </c>
      <c r="B162" s="131"/>
      <c r="C162" s="122"/>
      <c r="D162" s="382"/>
      <c r="E162" s="382"/>
      <c r="F162" s="382"/>
      <c r="G162" s="382"/>
      <c r="H162" s="113"/>
      <c r="I162" s="327"/>
      <c r="J162" s="328"/>
      <c r="K162" s="78"/>
      <c r="L162" s="78"/>
      <c r="M162" s="78"/>
      <c r="N162" s="78"/>
      <c r="O162" s="78"/>
      <c r="P162" s="78"/>
      <c r="Q162" s="78"/>
    </row>
    <row r="163" spans="1:17" ht="24.95" customHeight="1" x14ac:dyDescent="0.2">
      <c r="A163" s="8">
        <v>157</v>
      </c>
      <c r="B163" s="131"/>
      <c r="C163" s="122"/>
      <c r="D163" s="382"/>
      <c r="E163" s="382"/>
      <c r="F163" s="382"/>
      <c r="G163" s="382"/>
      <c r="H163" s="113"/>
      <c r="I163" s="327"/>
      <c r="J163" s="328"/>
      <c r="K163" s="78"/>
      <c r="L163" s="78"/>
      <c r="M163" s="78"/>
      <c r="N163" s="78"/>
      <c r="O163" s="78"/>
      <c r="P163" s="78"/>
      <c r="Q163" s="78"/>
    </row>
    <row r="164" spans="1:17" ht="24.95" customHeight="1" x14ac:dyDescent="0.2">
      <c r="A164" s="8">
        <v>158</v>
      </c>
      <c r="B164" s="131"/>
      <c r="C164" s="122"/>
      <c r="D164" s="382"/>
      <c r="E164" s="382"/>
      <c r="F164" s="382"/>
      <c r="G164" s="382"/>
      <c r="H164" s="113"/>
      <c r="I164" s="327"/>
      <c r="J164" s="328"/>
      <c r="K164" s="78"/>
      <c r="L164" s="78"/>
      <c r="M164" s="78"/>
      <c r="N164" s="78"/>
      <c r="O164" s="78"/>
      <c r="P164" s="78"/>
      <c r="Q164" s="78"/>
    </row>
    <row r="165" spans="1:17" ht="24.95" customHeight="1" x14ac:dyDescent="0.2">
      <c r="A165" s="8">
        <v>159</v>
      </c>
      <c r="B165" s="131"/>
      <c r="C165" s="122"/>
      <c r="D165" s="382"/>
      <c r="E165" s="382"/>
      <c r="F165" s="382"/>
      <c r="G165" s="382"/>
      <c r="H165" s="113"/>
      <c r="I165" s="327"/>
      <c r="J165" s="328"/>
      <c r="K165" s="78"/>
      <c r="L165" s="78"/>
      <c r="M165" s="78"/>
      <c r="N165" s="78"/>
      <c r="O165" s="78"/>
      <c r="P165" s="78"/>
      <c r="Q165" s="78"/>
    </row>
    <row r="166" spans="1:17" ht="24.95" customHeight="1" x14ac:dyDescent="0.2">
      <c r="A166" s="8">
        <v>160</v>
      </c>
      <c r="B166" s="131"/>
      <c r="C166" s="122"/>
      <c r="D166" s="382"/>
      <c r="E166" s="382"/>
      <c r="F166" s="382"/>
      <c r="G166" s="382"/>
      <c r="H166" s="113"/>
      <c r="I166" s="327"/>
      <c r="J166" s="328"/>
      <c r="K166" s="78"/>
      <c r="L166" s="78"/>
      <c r="M166" s="78"/>
      <c r="N166" s="78"/>
      <c r="O166" s="78"/>
      <c r="P166" s="78"/>
      <c r="Q166" s="78"/>
    </row>
    <row r="167" spans="1:17" ht="24.95" customHeight="1" x14ac:dyDescent="0.2">
      <c r="A167" s="8">
        <v>161</v>
      </c>
      <c r="B167" s="131"/>
      <c r="C167" s="122"/>
      <c r="D167" s="382"/>
      <c r="E167" s="382"/>
      <c r="F167" s="382"/>
      <c r="G167" s="382"/>
      <c r="H167" s="113"/>
      <c r="I167" s="327"/>
      <c r="J167" s="328"/>
      <c r="K167" s="78"/>
      <c r="L167" s="78"/>
      <c r="M167" s="78"/>
      <c r="N167" s="78"/>
      <c r="O167" s="78"/>
      <c r="P167" s="78"/>
      <c r="Q167" s="78"/>
    </row>
    <row r="168" spans="1:17" ht="24.95" customHeight="1" x14ac:dyDescent="0.2">
      <c r="A168" s="8">
        <v>162</v>
      </c>
      <c r="B168" s="131"/>
      <c r="C168" s="122"/>
      <c r="D168" s="382"/>
      <c r="E168" s="382"/>
      <c r="F168" s="382"/>
      <c r="G168" s="382"/>
      <c r="H168" s="113"/>
      <c r="I168" s="327"/>
      <c r="J168" s="328"/>
      <c r="K168" s="78"/>
      <c r="L168" s="78"/>
      <c r="M168" s="78"/>
      <c r="N168" s="78"/>
      <c r="O168" s="78"/>
      <c r="P168" s="78"/>
      <c r="Q168" s="78"/>
    </row>
    <row r="169" spans="1:17" ht="24.95" customHeight="1" x14ac:dyDescent="0.2">
      <c r="A169" s="8">
        <v>163</v>
      </c>
      <c r="B169" s="131"/>
      <c r="C169" s="122"/>
      <c r="D169" s="382"/>
      <c r="E169" s="382"/>
      <c r="F169" s="382"/>
      <c r="G169" s="382"/>
      <c r="H169" s="113"/>
      <c r="I169" s="327"/>
      <c r="J169" s="328"/>
      <c r="K169" s="78"/>
      <c r="L169" s="78"/>
      <c r="M169" s="78"/>
      <c r="N169" s="78"/>
      <c r="O169" s="78"/>
      <c r="P169" s="78"/>
      <c r="Q169" s="78"/>
    </row>
    <row r="170" spans="1:17" ht="24.95" customHeight="1" x14ac:dyDescent="0.2">
      <c r="A170" s="8">
        <v>164</v>
      </c>
      <c r="B170" s="131"/>
      <c r="C170" s="122"/>
      <c r="D170" s="382"/>
      <c r="E170" s="382"/>
      <c r="F170" s="382"/>
      <c r="G170" s="382"/>
      <c r="H170" s="113"/>
      <c r="I170" s="327"/>
      <c r="J170" s="328"/>
      <c r="K170" s="78"/>
      <c r="L170" s="78"/>
      <c r="M170" s="78"/>
      <c r="N170" s="78"/>
      <c r="O170" s="78"/>
      <c r="P170" s="78"/>
      <c r="Q170" s="78"/>
    </row>
    <row r="171" spans="1:17" ht="24.95" customHeight="1" x14ac:dyDescent="0.2">
      <c r="A171" s="8">
        <v>165</v>
      </c>
      <c r="B171" s="131"/>
      <c r="C171" s="122"/>
      <c r="D171" s="382"/>
      <c r="E171" s="382"/>
      <c r="F171" s="382"/>
      <c r="G171" s="382"/>
      <c r="H171" s="113"/>
      <c r="I171" s="327"/>
      <c r="J171" s="328"/>
      <c r="K171" s="78"/>
      <c r="L171" s="78"/>
      <c r="M171" s="78"/>
      <c r="N171" s="78"/>
      <c r="O171" s="78"/>
      <c r="P171" s="78"/>
      <c r="Q171" s="78"/>
    </row>
    <row r="172" spans="1:17" ht="24.95" customHeight="1" x14ac:dyDescent="0.2">
      <c r="A172" s="8">
        <v>166</v>
      </c>
      <c r="B172" s="131"/>
      <c r="C172" s="122"/>
      <c r="D172" s="382"/>
      <c r="E172" s="382"/>
      <c r="F172" s="382"/>
      <c r="G172" s="382"/>
      <c r="H172" s="113"/>
      <c r="I172" s="327"/>
      <c r="J172" s="328"/>
      <c r="K172" s="78"/>
      <c r="L172" s="78"/>
      <c r="M172" s="78"/>
      <c r="N172" s="78"/>
      <c r="O172" s="78"/>
      <c r="P172" s="78"/>
      <c r="Q172" s="78"/>
    </row>
    <row r="173" spans="1:17" ht="24.95" customHeight="1" x14ac:dyDescent="0.2">
      <c r="A173" s="8">
        <v>167</v>
      </c>
      <c r="B173" s="131"/>
      <c r="C173" s="122"/>
      <c r="D173" s="382"/>
      <c r="E173" s="382"/>
      <c r="F173" s="382"/>
      <c r="G173" s="382"/>
      <c r="H173" s="113"/>
      <c r="I173" s="327"/>
      <c r="J173" s="328"/>
      <c r="K173" s="78"/>
      <c r="L173" s="78"/>
      <c r="M173" s="78"/>
      <c r="N173" s="78"/>
      <c r="O173" s="78"/>
      <c r="P173" s="78"/>
      <c r="Q173" s="78"/>
    </row>
    <row r="174" spans="1:17" ht="24.95" customHeight="1" x14ac:dyDescent="0.2">
      <c r="A174" s="8">
        <v>168</v>
      </c>
      <c r="B174" s="131"/>
      <c r="C174" s="122"/>
      <c r="D174" s="382"/>
      <c r="E174" s="382"/>
      <c r="F174" s="382"/>
      <c r="G174" s="382"/>
      <c r="H174" s="113"/>
      <c r="I174" s="327"/>
      <c r="J174" s="328"/>
      <c r="K174" s="78"/>
      <c r="L174" s="78"/>
      <c r="M174" s="78"/>
      <c r="N174" s="78"/>
      <c r="O174" s="78"/>
      <c r="P174" s="78"/>
      <c r="Q174" s="78"/>
    </row>
    <row r="175" spans="1:17" ht="24.95" customHeight="1" x14ac:dyDescent="0.2">
      <c r="A175" s="8">
        <v>169</v>
      </c>
      <c r="B175" s="131"/>
      <c r="C175" s="122"/>
      <c r="D175" s="382"/>
      <c r="E175" s="382"/>
      <c r="F175" s="382"/>
      <c r="G175" s="382"/>
      <c r="H175" s="113"/>
      <c r="I175" s="327"/>
      <c r="J175" s="328"/>
      <c r="K175" s="78"/>
      <c r="L175" s="78"/>
      <c r="M175" s="78"/>
      <c r="N175" s="78"/>
      <c r="O175" s="78"/>
      <c r="P175" s="78"/>
      <c r="Q175" s="78"/>
    </row>
    <row r="176" spans="1:17" ht="24.95" customHeight="1" x14ac:dyDescent="0.2">
      <c r="A176" s="8">
        <v>170</v>
      </c>
      <c r="B176" s="131"/>
      <c r="C176" s="122"/>
      <c r="D176" s="382"/>
      <c r="E176" s="382"/>
      <c r="F176" s="382"/>
      <c r="G176" s="382"/>
      <c r="H176" s="113"/>
      <c r="I176" s="327"/>
      <c r="J176" s="328"/>
      <c r="K176" s="78"/>
      <c r="L176" s="78"/>
      <c r="M176" s="78"/>
      <c r="N176" s="78"/>
      <c r="O176" s="78"/>
      <c r="P176" s="78"/>
      <c r="Q176" s="78"/>
    </row>
    <row r="177" spans="1:17" ht="24.95" customHeight="1" x14ac:dyDescent="0.2">
      <c r="A177" s="8">
        <v>171</v>
      </c>
      <c r="B177" s="131"/>
      <c r="C177" s="122"/>
      <c r="D177" s="382"/>
      <c r="E177" s="382"/>
      <c r="F177" s="382"/>
      <c r="G177" s="382"/>
      <c r="H177" s="113"/>
      <c r="I177" s="327"/>
      <c r="J177" s="328"/>
      <c r="K177" s="78"/>
      <c r="L177" s="78"/>
      <c r="M177" s="78"/>
      <c r="N177" s="78"/>
      <c r="O177" s="78"/>
      <c r="P177" s="78"/>
      <c r="Q177" s="78"/>
    </row>
    <row r="178" spans="1:17" ht="24.95" customHeight="1" x14ac:dyDescent="0.2">
      <c r="A178" s="8">
        <v>172</v>
      </c>
      <c r="B178" s="131"/>
      <c r="C178" s="122"/>
      <c r="D178" s="382"/>
      <c r="E178" s="382"/>
      <c r="F178" s="382"/>
      <c r="G178" s="382"/>
      <c r="H178" s="113"/>
      <c r="I178" s="327"/>
      <c r="J178" s="328"/>
      <c r="K178" s="78"/>
      <c r="L178" s="78"/>
      <c r="M178" s="78"/>
      <c r="N178" s="78"/>
      <c r="O178" s="78"/>
      <c r="P178" s="78"/>
      <c r="Q178" s="78"/>
    </row>
    <row r="179" spans="1:17" ht="24.95" customHeight="1" x14ac:dyDescent="0.2">
      <c r="A179" s="8">
        <v>173</v>
      </c>
      <c r="B179" s="131"/>
      <c r="C179" s="122"/>
      <c r="D179" s="382"/>
      <c r="E179" s="382"/>
      <c r="F179" s="382"/>
      <c r="G179" s="382"/>
      <c r="H179" s="113"/>
      <c r="I179" s="327"/>
      <c r="J179" s="328"/>
      <c r="K179" s="78"/>
      <c r="L179" s="78"/>
      <c r="M179" s="78"/>
      <c r="N179" s="78"/>
      <c r="O179" s="78"/>
      <c r="P179" s="78"/>
      <c r="Q179" s="78"/>
    </row>
    <row r="180" spans="1:17" ht="24.95" customHeight="1" x14ac:dyDescent="0.2">
      <c r="A180" s="8">
        <v>174</v>
      </c>
      <c r="B180" s="131"/>
      <c r="C180" s="122"/>
      <c r="D180" s="382"/>
      <c r="E180" s="382"/>
      <c r="F180" s="382"/>
      <c r="G180" s="382"/>
      <c r="H180" s="113"/>
      <c r="I180" s="327"/>
      <c r="J180" s="328"/>
      <c r="K180" s="78"/>
      <c r="L180" s="78"/>
      <c r="M180" s="78"/>
      <c r="N180" s="78"/>
      <c r="O180" s="78"/>
      <c r="P180" s="78"/>
      <c r="Q180" s="78"/>
    </row>
    <row r="181" spans="1:17" ht="24.95" customHeight="1" x14ac:dyDescent="0.2">
      <c r="A181" s="8">
        <v>175</v>
      </c>
      <c r="B181" s="131"/>
      <c r="C181" s="122"/>
      <c r="D181" s="382"/>
      <c r="E181" s="382"/>
      <c r="F181" s="382"/>
      <c r="G181" s="382"/>
      <c r="H181" s="113"/>
      <c r="I181" s="327"/>
      <c r="J181" s="328"/>
      <c r="K181" s="78"/>
      <c r="L181" s="78"/>
      <c r="M181" s="78"/>
      <c r="N181" s="78"/>
      <c r="O181" s="78"/>
      <c r="P181" s="78"/>
      <c r="Q181" s="78"/>
    </row>
    <row r="182" spans="1:17" ht="24.95" customHeight="1" x14ac:dyDescent="0.2">
      <c r="A182" s="8">
        <v>176</v>
      </c>
      <c r="B182" s="131"/>
      <c r="C182" s="122"/>
      <c r="D182" s="382"/>
      <c r="E182" s="382"/>
      <c r="F182" s="382"/>
      <c r="G182" s="382"/>
      <c r="H182" s="113"/>
      <c r="I182" s="327"/>
      <c r="J182" s="328"/>
      <c r="K182" s="78"/>
      <c r="L182" s="78"/>
      <c r="M182" s="78"/>
      <c r="N182" s="78"/>
      <c r="O182" s="78"/>
      <c r="P182" s="78"/>
      <c r="Q182" s="78"/>
    </row>
    <row r="183" spans="1:17" ht="24.95" customHeight="1" x14ac:dyDescent="0.2">
      <c r="A183" s="8">
        <v>177</v>
      </c>
      <c r="B183" s="131"/>
      <c r="C183" s="122"/>
      <c r="D183" s="382"/>
      <c r="E183" s="382"/>
      <c r="F183" s="382"/>
      <c r="G183" s="382"/>
      <c r="H183" s="113"/>
      <c r="I183" s="327"/>
      <c r="J183" s="328"/>
      <c r="K183" s="78"/>
      <c r="L183" s="78"/>
      <c r="M183" s="78"/>
      <c r="N183" s="78"/>
      <c r="O183" s="78"/>
      <c r="P183" s="78"/>
      <c r="Q183" s="78"/>
    </row>
    <row r="184" spans="1:17" ht="24.95" customHeight="1" x14ac:dyDescent="0.2">
      <c r="A184" s="8">
        <v>178</v>
      </c>
      <c r="B184" s="131"/>
      <c r="C184" s="122"/>
      <c r="D184" s="382"/>
      <c r="E184" s="382"/>
      <c r="F184" s="382"/>
      <c r="G184" s="382"/>
      <c r="H184" s="113"/>
      <c r="I184" s="327"/>
      <c r="J184" s="328"/>
      <c r="K184" s="78"/>
      <c r="L184" s="78"/>
      <c r="M184" s="78"/>
      <c r="N184" s="78"/>
      <c r="O184" s="78"/>
      <c r="P184" s="78"/>
      <c r="Q184" s="78"/>
    </row>
    <row r="185" spans="1:17" ht="24.95" customHeight="1" x14ac:dyDescent="0.2">
      <c r="A185" s="8">
        <v>179</v>
      </c>
      <c r="B185" s="131"/>
      <c r="C185" s="122"/>
      <c r="D185" s="382"/>
      <c r="E185" s="382"/>
      <c r="F185" s="382"/>
      <c r="G185" s="382"/>
      <c r="H185" s="113"/>
      <c r="I185" s="327"/>
      <c r="J185" s="328"/>
      <c r="K185" s="78"/>
      <c r="L185" s="78"/>
      <c r="M185" s="78"/>
      <c r="N185" s="78"/>
      <c r="O185" s="78"/>
      <c r="P185" s="78"/>
      <c r="Q185" s="78"/>
    </row>
    <row r="186" spans="1:17" ht="24.95" customHeight="1" x14ac:dyDescent="0.2">
      <c r="A186" s="8">
        <v>180</v>
      </c>
      <c r="B186" s="131"/>
      <c r="C186" s="122"/>
      <c r="D186" s="382"/>
      <c r="E186" s="382"/>
      <c r="F186" s="382"/>
      <c r="G186" s="382"/>
      <c r="H186" s="113"/>
      <c r="I186" s="327"/>
      <c r="J186" s="328"/>
      <c r="K186" s="78"/>
      <c r="L186" s="78"/>
      <c r="M186" s="78"/>
      <c r="N186" s="78"/>
      <c r="O186" s="78"/>
      <c r="P186" s="78"/>
      <c r="Q186" s="78"/>
    </row>
    <row r="187" spans="1:17" ht="24.95" customHeight="1" x14ac:dyDescent="0.2">
      <c r="A187" s="8">
        <v>181</v>
      </c>
      <c r="B187" s="131"/>
      <c r="C187" s="122"/>
      <c r="D187" s="382"/>
      <c r="E187" s="382"/>
      <c r="F187" s="382"/>
      <c r="G187" s="382"/>
      <c r="H187" s="113"/>
      <c r="I187" s="327"/>
      <c r="J187" s="328"/>
      <c r="K187" s="78"/>
      <c r="L187" s="78"/>
      <c r="M187" s="78"/>
      <c r="N187" s="78"/>
      <c r="O187" s="78"/>
      <c r="P187" s="78"/>
      <c r="Q187" s="78"/>
    </row>
    <row r="188" spans="1:17" ht="24.95" customHeight="1" x14ac:dyDescent="0.2">
      <c r="A188" s="8">
        <v>182</v>
      </c>
      <c r="B188" s="131"/>
      <c r="C188" s="122"/>
      <c r="D188" s="382"/>
      <c r="E188" s="382"/>
      <c r="F188" s="382"/>
      <c r="G188" s="382"/>
      <c r="H188" s="113"/>
      <c r="I188" s="327"/>
      <c r="J188" s="328"/>
      <c r="K188" s="78"/>
      <c r="L188" s="78"/>
      <c r="M188" s="78"/>
      <c r="N188" s="78"/>
      <c r="O188" s="78"/>
      <c r="P188" s="78"/>
      <c r="Q188" s="78"/>
    </row>
    <row r="189" spans="1:17" ht="24.95" customHeight="1" x14ac:dyDescent="0.2">
      <c r="A189" s="8">
        <v>183</v>
      </c>
      <c r="B189" s="131"/>
      <c r="C189" s="122"/>
      <c r="D189" s="382"/>
      <c r="E189" s="382"/>
      <c r="F189" s="382"/>
      <c r="G189" s="382"/>
      <c r="H189" s="113"/>
      <c r="I189" s="327"/>
      <c r="J189" s="328"/>
      <c r="K189" s="78"/>
      <c r="L189" s="78"/>
      <c r="M189" s="78"/>
      <c r="N189" s="78"/>
      <c r="O189" s="78"/>
      <c r="P189" s="78"/>
      <c r="Q189" s="78"/>
    </row>
    <row r="190" spans="1:17" ht="24.95" customHeight="1" x14ac:dyDescent="0.2">
      <c r="A190" s="8">
        <v>184</v>
      </c>
      <c r="B190" s="131"/>
      <c r="C190" s="122"/>
      <c r="D190" s="382"/>
      <c r="E190" s="382"/>
      <c r="F190" s="382"/>
      <c r="G190" s="382"/>
      <c r="H190" s="113"/>
      <c r="I190" s="327"/>
      <c r="J190" s="328"/>
      <c r="K190" s="78"/>
      <c r="L190" s="78"/>
      <c r="M190" s="78"/>
      <c r="N190" s="78"/>
      <c r="O190" s="78"/>
      <c r="P190" s="78"/>
      <c r="Q190" s="78"/>
    </row>
    <row r="191" spans="1:17" ht="24.95" customHeight="1" x14ac:dyDescent="0.2">
      <c r="A191" s="8">
        <v>185</v>
      </c>
      <c r="B191" s="131"/>
      <c r="C191" s="122"/>
      <c r="D191" s="382"/>
      <c r="E191" s="382"/>
      <c r="F191" s="382"/>
      <c r="G191" s="382"/>
      <c r="H191" s="113"/>
      <c r="I191" s="327"/>
      <c r="J191" s="328"/>
      <c r="K191" s="78"/>
      <c r="L191" s="78"/>
      <c r="M191" s="78"/>
      <c r="N191" s="78"/>
      <c r="O191" s="78"/>
      <c r="P191" s="78"/>
      <c r="Q191" s="78"/>
    </row>
    <row r="192" spans="1:17" ht="24.95" customHeight="1" x14ac:dyDescent="0.2">
      <c r="A192" s="8">
        <v>186</v>
      </c>
      <c r="B192" s="131"/>
      <c r="C192" s="122"/>
      <c r="D192" s="382"/>
      <c r="E192" s="382"/>
      <c r="F192" s="382"/>
      <c r="G192" s="382"/>
      <c r="H192" s="113"/>
      <c r="I192" s="327"/>
      <c r="J192" s="328"/>
      <c r="K192" s="78"/>
      <c r="L192" s="78"/>
      <c r="M192" s="78"/>
      <c r="N192" s="78"/>
      <c r="O192" s="78"/>
      <c r="P192" s="78"/>
      <c r="Q192" s="78"/>
    </row>
    <row r="193" spans="1:17" ht="24.95" customHeight="1" x14ac:dyDescent="0.2">
      <c r="A193" s="8">
        <v>187</v>
      </c>
      <c r="B193" s="131"/>
      <c r="C193" s="122"/>
      <c r="D193" s="382"/>
      <c r="E193" s="382"/>
      <c r="F193" s="382"/>
      <c r="G193" s="382"/>
      <c r="H193" s="113"/>
      <c r="I193" s="327"/>
      <c r="J193" s="328"/>
      <c r="K193" s="78"/>
      <c r="L193" s="78"/>
      <c r="M193" s="78"/>
      <c r="N193" s="78"/>
      <c r="O193" s="78"/>
      <c r="P193" s="78"/>
      <c r="Q193" s="78"/>
    </row>
    <row r="194" spans="1:17" ht="24.95" customHeight="1" x14ac:dyDescent="0.2">
      <c r="A194" s="8">
        <v>188</v>
      </c>
      <c r="B194" s="131"/>
      <c r="C194" s="122"/>
      <c r="D194" s="382"/>
      <c r="E194" s="382"/>
      <c r="F194" s="382"/>
      <c r="G194" s="382"/>
      <c r="H194" s="113"/>
      <c r="I194" s="327"/>
      <c r="J194" s="328"/>
      <c r="K194" s="78"/>
      <c r="L194" s="78"/>
      <c r="M194" s="78"/>
      <c r="N194" s="78"/>
      <c r="O194" s="78"/>
      <c r="P194" s="78"/>
      <c r="Q194" s="78"/>
    </row>
    <row r="195" spans="1:17" ht="24.95" customHeight="1" x14ac:dyDescent="0.2">
      <c r="A195" s="8">
        <v>189</v>
      </c>
      <c r="B195" s="131"/>
      <c r="C195" s="122"/>
      <c r="D195" s="382"/>
      <c r="E195" s="382"/>
      <c r="F195" s="382"/>
      <c r="G195" s="382"/>
      <c r="H195" s="113"/>
      <c r="I195" s="327"/>
      <c r="J195" s="328"/>
      <c r="K195" s="78"/>
      <c r="L195" s="78"/>
      <c r="M195" s="78"/>
      <c r="N195" s="78"/>
      <c r="O195" s="78"/>
      <c r="P195" s="78"/>
      <c r="Q195" s="78"/>
    </row>
    <row r="196" spans="1:17" ht="24.95" customHeight="1" x14ac:dyDescent="0.2">
      <c r="A196" s="8">
        <v>190</v>
      </c>
      <c r="B196" s="131"/>
      <c r="C196" s="122"/>
      <c r="D196" s="382"/>
      <c r="E196" s="382"/>
      <c r="F196" s="382"/>
      <c r="G196" s="382"/>
      <c r="H196" s="113"/>
      <c r="I196" s="327"/>
      <c r="J196" s="328"/>
      <c r="K196" s="78"/>
      <c r="L196" s="78"/>
      <c r="M196" s="78"/>
      <c r="N196" s="78"/>
      <c r="O196" s="78"/>
      <c r="P196" s="78"/>
      <c r="Q196" s="78"/>
    </row>
    <row r="197" spans="1:17" ht="24.95" customHeight="1" x14ac:dyDescent="0.2">
      <c r="A197" s="8">
        <v>191</v>
      </c>
      <c r="B197" s="131"/>
      <c r="C197" s="122"/>
      <c r="D197" s="382"/>
      <c r="E197" s="382"/>
      <c r="F197" s="382"/>
      <c r="G197" s="382"/>
      <c r="H197" s="113"/>
      <c r="I197" s="327"/>
      <c r="J197" s="328"/>
      <c r="K197" s="78"/>
      <c r="L197" s="78"/>
      <c r="M197" s="78"/>
      <c r="N197" s="78"/>
      <c r="O197" s="78"/>
      <c r="P197" s="78"/>
      <c r="Q197" s="78"/>
    </row>
    <row r="198" spans="1:17" ht="24.95" customHeight="1" x14ac:dyDescent="0.2">
      <c r="A198" s="8">
        <v>192</v>
      </c>
      <c r="B198" s="131"/>
      <c r="C198" s="122"/>
      <c r="D198" s="382"/>
      <c r="E198" s="382"/>
      <c r="F198" s="382"/>
      <c r="G198" s="382"/>
      <c r="H198" s="113"/>
      <c r="I198" s="327"/>
      <c r="J198" s="328"/>
      <c r="K198" s="78"/>
      <c r="L198" s="78"/>
      <c r="M198" s="78"/>
      <c r="N198" s="78"/>
      <c r="O198" s="78"/>
      <c r="P198" s="78"/>
      <c r="Q198" s="78"/>
    </row>
    <row r="199" spans="1:17" ht="24.95" customHeight="1" x14ac:dyDescent="0.2">
      <c r="A199" s="8">
        <v>193</v>
      </c>
      <c r="B199" s="131"/>
      <c r="C199" s="122"/>
      <c r="D199" s="382"/>
      <c r="E199" s="382"/>
      <c r="F199" s="382"/>
      <c r="G199" s="382"/>
      <c r="H199" s="113"/>
      <c r="I199" s="327"/>
      <c r="J199" s="328"/>
      <c r="K199" s="78"/>
      <c r="L199" s="78"/>
      <c r="M199" s="78"/>
      <c r="N199" s="78"/>
      <c r="O199" s="78"/>
      <c r="P199" s="78"/>
      <c r="Q199" s="78"/>
    </row>
    <row r="200" spans="1:17" ht="24.95" customHeight="1" x14ac:dyDescent="0.2">
      <c r="A200" s="8">
        <v>194</v>
      </c>
      <c r="B200" s="131"/>
      <c r="C200" s="122"/>
      <c r="D200" s="382"/>
      <c r="E200" s="382"/>
      <c r="F200" s="382"/>
      <c r="G200" s="382"/>
      <c r="H200" s="113"/>
      <c r="I200" s="327"/>
      <c r="J200" s="328"/>
      <c r="K200" s="78"/>
      <c r="L200" s="78"/>
      <c r="M200" s="78"/>
      <c r="N200" s="78"/>
      <c r="O200" s="78"/>
      <c r="P200" s="78"/>
      <c r="Q200" s="78"/>
    </row>
    <row r="201" spans="1:17" ht="24.95" customHeight="1" x14ac:dyDescent="0.2">
      <c r="A201" s="8">
        <v>195</v>
      </c>
      <c r="B201" s="131"/>
      <c r="C201" s="122"/>
      <c r="D201" s="382"/>
      <c r="E201" s="382"/>
      <c r="F201" s="382"/>
      <c r="G201" s="382"/>
      <c r="H201" s="113"/>
      <c r="I201" s="327"/>
      <c r="J201" s="328"/>
      <c r="K201" s="78"/>
      <c r="L201" s="78"/>
      <c r="M201" s="78"/>
      <c r="N201" s="78"/>
      <c r="O201" s="78"/>
      <c r="P201" s="78"/>
      <c r="Q201" s="78"/>
    </row>
    <row r="202" spans="1:17" ht="24.95" customHeight="1" x14ac:dyDescent="0.2">
      <c r="A202" s="8">
        <v>196</v>
      </c>
      <c r="B202" s="131"/>
      <c r="C202" s="122"/>
      <c r="D202" s="382"/>
      <c r="E202" s="382"/>
      <c r="F202" s="382"/>
      <c r="G202" s="382"/>
      <c r="H202" s="113"/>
      <c r="I202" s="327"/>
      <c r="J202" s="328"/>
      <c r="K202" s="78"/>
      <c r="L202" s="78"/>
      <c r="M202" s="78"/>
      <c r="N202" s="78"/>
      <c r="O202" s="78"/>
      <c r="P202" s="78"/>
      <c r="Q202" s="78"/>
    </row>
    <row r="203" spans="1:17" ht="24.95" customHeight="1" x14ac:dyDescent="0.2">
      <c r="A203" s="8">
        <v>197</v>
      </c>
      <c r="B203" s="131"/>
      <c r="C203" s="122"/>
      <c r="D203" s="382"/>
      <c r="E203" s="382"/>
      <c r="F203" s="382"/>
      <c r="G203" s="382"/>
      <c r="H203" s="113"/>
      <c r="I203" s="327"/>
      <c r="J203" s="328"/>
      <c r="K203" s="78"/>
      <c r="L203" s="78"/>
      <c r="M203" s="78"/>
      <c r="N203" s="78"/>
      <c r="O203" s="78"/>
      <c r="P203" s="78"/>
      <c r="Q203" s="78"/>
    </row>
    <row r="204" spans="1:17" ht="24.95" customHeight="1" x14ac:dyDescent="0.2">
      <c r="A204" s="8">
        <v>198</v>
      </c>
      <c r="B204" s="131"/>
      <c r="C204" s="122"/>
      <c r="D204" s="382"/>
      <c r="E204" s="382"/>
      <c r="F204" s="382"/>
      <c r="G204" s="382"/>
      <c r="H204" s="113"/>
      <c r="I204" s="327"/>
      <c r="J204" s="328"/>
      <c r="K204" s="78"/>
      <c r="L204" s="78"/>
      <c r="M204" s="78"/>
      <c r="N204" s="78"/>
      <c r="O204" s="78"/>
      <c r="P204" s="78"/>
      <c r="Q204" s="78"/>
    </row>
    <row r="205" spans="1:17" ht="24.95" customHeight="1" x14ac:dyDescent="0.2">
      <c r="A205" s="8">
        <v>199</v>
      </c>
      <c r="B205" s="131"/>
      <c r="C205" s="122"/>
      <c r="D205" s="382"/>
      <c r="E205" s="382"/>
      <c r="F205" s="382"/>
      <c r="G205" s="382"/>
      <c r="H205" s="113"/>
      <c r="I205" s="327"/>
      <c r="J205" s="328"/>
      <c r="K205" s="78"/>
      <c r="L205" s="78"/>
      <c r="M205" s="78"/>
      <c r="N205" s="78"/>
      <c r="O205" s="78"/>
      <c r="P205" s="78"/>
      <c r="Q205" s="78"/>
    </row>
    <row r="206" spans="1:17" ht="24.95" customHeight="1" thickBot="1" x14ac:dyDescent="0.25">
      <c r="A206" s="9">
        <v>200</v>
      </c>
      <c r="B206" s="132"/>
      <c r="C206" s="118"/>
      <c r="D206" s="383"/>
      <c r="E206" s="383"/>
      <c r="F206" s="383"/>
      <c r="G206" s="383"/>
      <c r="H206" s="114"/>
      <c r="I206" s="345"/>
      <c r="J206" s="346"/>
      <c r="K206" s="78"/>
      <c r="L206" s="78"/>
      <c r="M206" s="78"/>
      <c r="N206" s="78"/>
      <c r="O206" s="78"/>
      <c r="P206" s="78"/>
      <c r="Q206" s="78"/>
    </row>
  </sheetData>
  <sheetProtection sheet="1" objects="1" scenarios="1"/>
  <mergeCells count="612">
    <mergeCell ref="D206:E206"/>
    <mergeCell ref="F206:G206"/>
    <mergeCell ref="I206:J206"/>
    <mergeCell ref="D204:E204"/>
    <mergeCell ref="F204:G204"/>
    <mergeCell ref="I204:J204"/>
    <mergeCell ref="D205:E205"/>
    <mergeCell ref="F205:G205"/>
    <mergeCell ref="I205:J205"/>
    <mergeCell ref="D202:E202"/>
    <mergeCell ref="F202:G202"/>
    <mergeCell ref="I202:J202"/>
    <mergeCell ref="D203:E203"/>
    <mergeCell ref="F203:G203"/>
    <mergeCell ref="I203:J203"/>
    <mergeCell ref="D200:E200"/>
    <mergeCell ref="F200:G200"/>
    <mergeCell ref="I200:J200"/>
    <mergeCell ref="D201:E201"/>
    <mergeCell ref="F201:G201"/>
    <mergeCell ref="I201:J201"/>
    <mergeCell ref="D198:E198"/>
    <mergeCell ref="F198:G198"/>
    <mergeCell ref="I198:J198"/>
    <mergeCell ref="D199:E199"/>
    <mergeCell ref="F199:G199"/>
    <mergeCell ref="I199:J199"/>
    <mergeCell ref="D196:E196"/>
    <mergeCell ref="F196:G196"/>
    <mergeCell ref="I196:J196"/>
    <mergeCell ref="D197:E197"/>
    <mergeCell ref="F197:G197"/>
    <mergeCell ref="I197:J197"/>
    <mergeCell ref="D194:E194"/>
    <mergeCell ref="F194:G194"/>
    <mergeCell ref="I194:J194"/>
    <mergeCell ref="D195:E195"/>
    <mergeCell ref="F195:G195"/>
    <mergeCell ref="I195:J195"/>
    <mergeCell ref="D192:E192"/>
    <mergeCell ref="F192:G192"/>
    <mergeCell ref="I192:J192"/>
    <mergeCell ref="D193:E193"/>
    <mergeCell ref="F193:G193"/>
    <mergeCell ref="I193:J193"/>
    <mergeCell ref="D190:E190"/>
    <mergeCell ref="F190:G190"/>
    <mergeCell ref="I190:J190"/>
    <mergeCell ref="D191:E191"/>
    <mergeCell ref="F191:G191"/>
    <mergeCell ref="I191:J191"/>
    <mergeCell ref="D188:E188"/>
    <mergeCell ref="F188:G188"/>
    <mergeCell ref="I188:J188"/>
    <mergeCell ref="D189:E189"/>
    <mergeCell ref="F189:G189"/>
    <mergeCell ref="I189:J189"/>
    <mergeCell ref="D186:E186"/>
    <mergeCell ref="F186:G186"/>
    <mergeCell ref="I186:J186"/>
    <mergeCell ref="D187:E187"/>
    <mergeCell ref="F187:G187"/>
    <mergeCell ref="I187:J187"/>
    <mergeCell ref="D184:E184"/>
    <mergeCell ref="F184:G184"/>
    <mergeCell ref="I184:J184"/>
    <mergeCell ref="D185:E185"/>
    <mergeCell ref="F185:G185"/>
    <mergeCell ref="I185:J185"/>
    <mergeCell ref="D182:E182"/>
    <mergeCell ref="F182:G182"/>
    <mergeCell ref="I182:J182"/>
    <mergeCell ref="D183:E183"/>
    <mergeCell ref="F183:G183"/>
    <mergeCell ref="I183:J183"/>
    <mergeCell ref="D180:E180"/>
    <mergeCell ref="F180:G180"/>
    <mergeCell ref="I180:J180"/>
    <mergeCell ref="D181:E181"/>
    <mergeCell ref="F181:G181"/>
    <mergeCell ref="I181:J181"/>
    <mergeCell ref="D178:E178"/>
    <mergeCell ref="F178:G178"/>
    <mergeCell ref="I178:J178"/>
    <mergeCell ref="D179:E179"/>
    <mergeCell ref="F179:G179"/>
    <mergeCell ref="I179:J179"/>
    <mergeCell ref="D176:E176"/>
    <mergeCell ref="F176:G176"/>
    <mergeCell ref="I176:J176"/>
    <mergeCell ref="D177:E177"/>
    <mergeCell ref="F177:G177"/>
    <mergeCell ref="I177:J177"/>
    <mergeCell ref="D174:E174"/>
    <mergeCell ref="F174:G174"/>
    <mergeCell ref="I174:J174"/>
    <mergeCell ref="D175:E175"/>
    <mergeCell ref="F175:G175"/>
    <mergeCell ref="I175:J175"/>
    <mergeCell ref="D172:E172"/>
    <mergeCell ref="F172:G172"/>
    <mergeCell ref="I172:J172"/>
    <mergeCell ref="D173:E173"/>
    <mergeCell ref="F173:G173"/>
    <mergeCell ref="I173:J173"/>
    <mergeCell ref="D170:E170"/>
    <mergeCell ref="F170:G170"/>
    <mergeCell ref="I170:J170"/>
    <mergeCell ref="D171:E171"/>
    <mergeCell ref="F171:G171"/>
    <mergeCell ref="I171:J171"/>
    <mergeCell ref="D168:E168"/>
    <mergeCell ref="F168:G168"/>
    <mergeCell ref="I168:J168"/>
    <mergeCell ref="D169:E169"/>
    <mergeCell ref="F169:G169"/>
    <mergeCell ref="I169:J169"/>
    <mergeCell ref="D166:E166"/>
    <mergeCell ref="F166:G166"/>
    <mergeCell ref="I166:J166"/>
    <mergeCell ref="D167:E167"/>
    <mergeCell ref="F167:G167"/>
    <mergeCell ref="I167:J167"/>
    <mergeCell ref="D164:E164"/>
    <mergeCell ref="F164:G164"/>
    <mergeCell ref="I164:J164"/>
    <mergeCell ref="D165:E165"/>
    <mergeCell ref="F165:G165"/>
    <mergeCell ref="I165:J165"/>
    <mergeCell ref="D162:E162"/>
    <mergeCell ref="F162:G162"/>
    <mergeCell ref="I162:J162"/>
    <mergeCell ref="D163:E163"/>
    <mergeCell ref="F163:G163"/>
    <mergeCell ref="I163:J163"/>
    <mergeCell ref="D160:E160"/>
    <mergeCell ref="F160:G160"/>
    <mergeCell ref="I160:J160"/>
    <mergeCell ref="D161:E161"/>
    <mergeCell ref="F161:G161"/>
    <mergeCell ref="I161:J161"/>
    <mergeCell ref="D158:E158"/>
    <mergeCell ref="F158:G158"/>
    <mergeCell ref="I158:J158"/>
    <mergeCell ref="D159:E159"/>
    <mergeCell ref="F159:G159"/>
    <mergeCell ref="I159:J159"/>
    <mergeCell ref="D156:E156"/>
    <mergeCell ref="F156:G156"/>
    <mergeCell ref="I156:J156"/>
    <mergeCell ref="D157:E157"/>
    <mergeCell ref="F157:G157"/>
    <mergeCell ref="I157:J157"/>
    <mergeCell ref="D154:E154"/>
    <mergeCell ref="F154:G154"/>
    <mergeCell ref="I154:J154"/>
    <mergeCell ref="D155:E155"/>
    <mergeCell ref="F155:G155"/>
    <mergeCell ref="I155:J155"/>
    <mergeCell ref="D152:E152"/>
    <mergeCell ref="F152:G152"/>
    <mergeCell ref="I152:J152"/>
    <mergeCell ref="D153:E153"/>
    <mergeCell ref="F153:G153"/>
    <mergeCell ref="I153:J153"/>
    <mergeCell ref="D150:E150"/>
    <mergeCell ref="F150:G150"/>
    <mergeCell ref="I150:J150"/>
    <mergeCell ref="D151:E151"/>
    <mergeCell ref="F151:G151"/>
    <mergeCell ref="I151:J151"/>
    <mergeCell ref="D148:E148"/>
    <mergeCell ref="F148:G148"/>
    <mergeCell ref="I148:J148"/>
    <mergeCell ref="D149:E149"/>
    <mergeCell ref="F149:G149"/>
    <mergeCell ref="I149:J149"/>
    <mergeCell ref="D146:E146"/>
    <mergeCell ref="F146:G146"/>
    <mergeCell ref="I146:J146"/>
    <mergeCell ref="D147:E147"/>
    <mergeCell ref="F147:G147"/>
    <mergeCell ref="I147:J147"/>
    <mergeCell ref="D144:E144"/>
    <mergeCell ref="F144:G144"/>
    <mergeCell ref="I144:J144"/>
    <mergeCell ref="D145:E145"/>
    <mergeCell ref="F145:G145"/>
    <mergeCell ref="I145:J145"/>
    <mergeCell ref="D142:E142"/>
    <mergeCell ref="F142:G142"/>
    <mergeCell ref="I142:J142"/>
    <mergeCell ref="D143:E143"/>
    <mergeCell ref="F143:G143"/>
    <mergeCell ref="I143:J143"/>
    <mergeCell ref="D140:E140"/>
    <mergeCell ref="F140:G140"/>
    <mergeCell ref="I140:J140"/>
    <mergeCell ref="D141:E141"/>
    <mergeCell ref="F141:G141"/>
    <mergeCell ref="I141:J141"/>
    <mergeCell ref="D138:E138"/>
    <mergeCell ref="F138:G138"/>
    <mergeCell ref="I138:J138"/>
    <mergeCell ref="D139:E139"/>
    <mergeCell ref="F139:G139"/>
    <mergeCell ref="I139:J139"/>
    <mergeCell ref="D136:E136"/>
    <mergeCell ref="F136:G136"/>
    <mergeCell ref="I136:J136"/>
    <mergeCell ref="D137:E137"/>
    <mergeCell ref="F137:G137"/>
    <mergeCell ref="I137:J137"/>
    <mergeCell ref="D134:E134"/>
    <mergeCell ref="F134:G134"/>
    <mergeCell ref="I134:J134"/>
    <mergeCell ref="D135:E135"/>
    <mergeCell ref="F135:G135"/>
    <mergeCell ref="I135:J135"/>
    <mergeCell ref="D132:E132"/>
    <mergeCell ref="F132:G132"/>
    <mergeCell ref="I132:J132"/>
    <mergeCell ref="D133:E133"/>
    <mergeCell ref="F133:G133"/>
    <mergeCell ref="I133:J133"/>
    <mergeCell ref="D130:E130"/>
    <mergeCell ref="F130:G130"/>
    <mergeCell ref="I130:J130"/>
    <mergeCell ref="D131:E131"/>
    <mergeCell ref="F131:G131"/>
    <mergeCell ref="I131:J131"/>
    <mergeCell ref="D128:E128"/>
    <mergeCell ref="F128:G128"/>
    <mergeCell ref="I128:J128"/>
    <mergeCell ref="D129:E129"/>
    <mergeCell ref="F129:G129"/>
    <mergeCell ref="I129:J129"/>
    <mergeCell ref="D126:E126"/>
    <mergeCell ref="F126:G126"/>
    <mergeCell ref="I126:J126"/>
    <mergeCell ref="D127:E127"/>
    <mergeCell ref="F127:G127"/>
    <mergeCell ref="I127:J127"/>
    <mergeCell ref="D124:E124"/>
    <mergeCell ref="F124:G124"/>
    <mergeCell ref="I124:J124"/>
    <mergeCell ref="D125:E125"/>
    <mergeCell ref="F125:G125"/>
    <mergeCell ref="I125:J125"/>
    <mergeCell ref="D122:E122"/>
    <mergeCell ref="F122:G122"/>
    <mergeCell ref="I122:J122"/>
    <mergeCell ref="D123:E123"/>
    <mergeCell ref="F123:G123"/>
    <mergeCell ref="I123:J123"/>
    <mergeCell ref="D120:E120"/>
    <mergeCell ref="F120:G120"/>
    <mergeCell ref="I120:J120"/>
    <mergeCell ref="D121:E121"/>
    <mergeCell ref="F121:G121"/>
    <mergeCell ref="I121:J121"/>
    <mergeCell ref="D118:E118"/>
    <mergeCell ref="F118:G118"/>
    <mergeCell ref="I118:J118"/>
    <mergeCell ref="D119:E119"/>
    <mergeCell ref="F119:G119"/>
    <mergeCell ref="I119:J119"/>
    <mergeCell ref="D116:E116"/>
    <mergeCell ref="F116:G116"/>
    <mergeCell ref="I116:J116"/>
    <mergeCell ref="D117:E117"/>
    <mergeCell ref="F117:G117"/>
    <mergeCell ref="I117:J117"/>
    <mergeCell ref="D114:E114"/>
    <mergeCell ref="F114:G114"/>
    <mergeCell ref="I114:J114"/>
    <mergeCell ref="D115:E115"/>
    <mergeCell ref="F115:G115"/>
    <mergeCell ref="I115:J115"/>
    <mergeCell ref="D112:E112"/>
    <mergeCell ref="F112:G112"/>
    <mergeCell ref="I112:J112"/>
    <mergeCell ref="D113:E113"/>
    <mergeCell ref="F113:G113"/>
    <mergeCell ref="I113:J113"/>
    <mergeCell ref="D110:E110"/>
    <mergeCell ref="F110:G110"/>
    <mergeCell ref="I110:J110"/>
    <mergeCell ref="D111:E111"/>
    <mergeCell ref="F111:G111"/>
    <mergeCell ref="I111:J111"/>
    <mergeCell ref="D108:E108"/>
    <mergeCell ref="F108:G108"/>
    <mergeCell ref="I108:J108"/>
    <mergeCell ref="D109:E109"/>
    <mergeCell ref="F109:G109"/>
    <mergeCell ref="I109:J109"/>
    <mergeCell ref="D106:E106"/>
    <mergeCell ref="F106:G106"/>
    <mergeCell ref="I106:J106"/>
    <mergeCell ref="D107:E107"/>
    <mergeCell ref="F107:G107"/>
    <mergeCell ref="I107:J107"/>
    <mergeCell ref="D104:E104"/>
    <mergeCell ref="F104:G104"/>
    <mergeCell ref="I104:J104"/>
    <mergeCell ref="D105:E105"/>
    <mergeCell ref="F105:G105"/>
    <mergeCell ref="I105:J105"/>
    <mergeCell ref="D102:E102"/>
    <mergeCell ref="F102:G102"/>
    <mergeCell ref="I102:J102"/>
    <mergeCell ref="D103:E103"/>
    <mergeCell ref="F103:G103"/>
    <mergeCell ref="I103:J103"/>
    <mergeCell ref="D100:E100"/>
    <mergeCell ref="F100:G100"/>
    <mergeCell ref="I100:J100"/>
    <mergeCell ref="D101:E101"/>
    <mergeCell ref="F101:G101"/>
    <mergeCell ref="I101:J101"/>
    <mergeCell ref="D98:E98"/>
    <mergeCell ref="F98:G98"/>
    <mergeCell ref="I98:J98"/>
    <mergeCell ref="D99:E99"/>
    <mergeCell ref="F99:G99"/>
    <mergeCell ref="I99:J99"/>
    <mergeCell ref="D96:E96"/>
    <mergeCell ref="F96:G96"/>
    <mergeCell ref="I96:J96"/>
    <mergeCell ref="D97:E97"/>
    <mergeCell ref="F97:G97"/>
    <mergeCell ref="I97:J97"/>
    <mergeCell ref="D94:E94"/>
    <mergeCell ref="F94:G94"/>
    <mergeCell ref="I94:J94"/>
    <mergeCell ref="D95:E95"/>
    <mergeCell ref="F95:G95"/>
    <mergeCell ref="I95:J95"/>
    <mergeCell ref="D92:E92"/>
    <mergeCell ref="F92:G92"/>
    <mergeCell ref="I92:J92"/>
    <mergeCell ref="D93:E93"/>
    <mergeCell ref="F93:G93"/>
    <mergeCell ref="I93:J93"/>
    <mergeCell ref="D90:E90"/>
    <mergeCell ref="F90:G90"/>
    <mergeCell ref="I90:J90"/>
    <mergeCell ref="D91:E91"/>
    <mergeCell ref="F91:G91"/>
    <mergeCell ref="I91:J91"/>
    <mergeCell ref="D88:E88"/>
    <mergeCell ref="F88:G88"/>
    <mergeCell ref="I88:J88"/>
    <mergeCell ref="D89:E89"/>
    <mergeCell ref="F89:G89"/>
    <mergeCell ref="I89:J89"/>
    <mergeCell ref="D86:E86"/>
    <mergeCell ref="F86:G86"/>
    <mergeCell ref="I86:J86"/>
    <mergeCell ref="D87:E87"/>
    <mergeCell ref="F87:G87"/>
    <mergeCell ref="I87:J87"/>
    <mergeCell ref="D84:E84"/>
    <mergeCell ref="F84:G84"/>
    <mergeCell ref="I84:J84"/>
    <mergeCell ref="D85:E85"/>
    <mergeCell ref="F85:G85"/>
    <mergeCell ref="I85:J85"/>
    <mergeCell ref="D82:E82"/>
    <mergeCell ref="F82:G82"/>
    <mergeCell ref="I82:J82"/>
    <mergeCell ref="D83:E83"/>
    <mergeCell ref="F83:G83"/>
    <mergeCell ref="I83:J83"/>
    <mergeCell ref="D80:E80"/>
    <mergeCell ref="F80:G80"/>
    <mergeCell ref="I80:J80"/>
    <mergeCell ref="D81:E81"/>
    <mergeCell ref="F81:G81"/>
    <mergeCell ref="I81:J81"/>
    <mergeCell ref="D78:E78"/>
    <mergeCell ref="F78:G78"/>
    <mergeCell ref="I78:J78"/>
    <mergeCell ref="D79:E79"/>
    <mergeCell ref="F79:G79"/>
    <mergeCell ref="I79:J79"/>
    <mergeCell ref="D76:E76"/>
    <mergeCell ref="F76:G76"/>
    <mergeCell ref="I76:J76"/>
    <mergeCell ref="D77:E77"/>
    <mergeCell ref="F77:G77"/>
    <mergeCell ref="I77:J77"/>
    <mergeCell ref="D74:E74"/>
    <mergeCell ref="F74:G74"/>
    <mergeCell ref="I74:J74"/>
    <mergeCell ref="D75:E75"/>
    <mergeCell ref="F75:G75"/>
    <mergeCell ref="I75:J75"/>
    <mergeCell ref="D72:E72"/>
    <mergeCell ref="F72:G72"/>
    <mergeCell ref="I72:J72"/>
    <mergeCell ref="D73:E73"/>
    <mergeCell ref="F73:G73"/>
    <mergeCell ref="I73:J73"/>
    <mergeCell ref="D70:E70"/>
    <mergeCell ref="F70:G70"/>
    <mergeCell ref="I70:J70"/>
    <mergeCell ref="D71:E71"/>
    <mergeCell ref="F71:G71"/>
    <mergeCell ref="I71:J71"/>
    <mergeCell ref="D68:E68"/>
    <mergeCell ref="F68:G68"/>
    <mergeCell ref="I68:J68"/>
    <mergeCell ref="D69:E69"/>
    <mergeCell ref="F69:G69"/>
    <mergeCell ref="I69:J69"/>
    <mergeCell ref="D66:E66"/>
    <mergeCell ref="F66:G66"/>
    <mergeCell ref="I66:J66"/>
    <mergeCell ref="D67:E67"/>
    <mergeCell ref="F67:G67"/>
    <mergeCell ref="I67:J67"/>
    <mergeCell ref="D64:E64"/>
    <mergeCell ref="F64:G64"/>
    <mergeCell ref="I64:J64"/>
    <mergeCell ref="D65:E65"/>
    <mergeCell ref="F65:G65"/>
    <mergeCell ref="I65:J65"/>
    <mergeCell ref="D62:E62"/>
    <mergeCell ref="F62:G62"/>
    <mergeCell ref="I62:J62"/>
    <mergeCell ref="D63:E63"/>
    <mergeCell ref="F63:G63"/>
    <mergeCell ref="I63:J63"/>
    <mergeCell ref="D60:E60"/>
    <mergeCell ref="F60:G60"/>
    <mergeCell ref="I60:J60"/>
    <mergeCell ref="D61:E61"/>
    <mergeCell ref="F61:G61"/>
    <mergeCell ref="I61:J61"/>
    <mergeCell ref="D58:E58"/>
    <mergeCell ref="F58:G58"/>
    <mergeCell ref="I58:J58"/>
    <mergeCell ref="D59:E59"/>
    <mergeCell ref="F59:G59"/>
    <mergeCell ref="I59:J59"/>
    <mergeCell ref="D56:E56"/>
    <mergeCell ref="F56:G56"/>
    <mergeCell ref="I56:J56"/>
    <mergeCell ref="D57:E57"/>
    <mergeCell ref="F57:G57"/>
    <mergeCell ref="I57:J57"/>
    <mergeCell ref="D54:E54"/>
    <mergeCell ref="F54:G54"/>
    <mergeCell ref="I54:J54"/>
    <mergeCell ref="D55:E55"/>
    <mergeCell ref="F55:G55"/>
    <mergeCell ref="I55:J55"/>
    <mergeCell ref="D52:E52"/>
    <mergeCell ref="F52:G52"/>
    <mergeCell ref="I52:J52"/>
    <mergeCell ref="D53:E53"/>
    <mergeCell ref="F53:G53"/>
    <mergeCell ref="I53:J53"/>
    <mergeCell ref="D50:E50"/>
    <mergeCell ref="F50:G50"/>
    <mergeCell ref="I50:J50"/>
    <mergeCell ref="D51:E51"/>
    <mergeCell ref="F51:G51"/>
    <mergeCell ref="I51:J51"/>
    <mergeCell ref="D48:E48"/>
    <mergeCell ref="F48:G48"/>
    <mergeCell ref="I48:J48"/>
    <mergeCell ref="D49:E49"/>
    <mergeCell ref="F49:G49"/>
    <mergeCell ref="I49:J49"/>
    <mergeCell ref="D46:E46"/>
    <mergeCell ref="F46:G46"/>
    <mergeCell ref="I46:J46"/>
    <mergeCell ref="D47:E47"/>
    <mergeCell ref="F47:G47"/>
    <mergeCell ref="I47:J47"/>
    <mergeCell ref="D44:E44"/>
    <mergeCell ref="F44:G44"/>
    <mergeCell ref="I44:J44"/>
    <mergeCell ref="D45:E45"/>
    <mergeCell ref="F45:G45"/>
    <mergeCell ref="I45:J45"/>
    <mergeCell ref="D42:E42"/>
    <mergeCell ref="F42:G42"/>
    <mergeCell ref="I42:J42"/>
    <mergeCell ref="D43:E43"/>
    <mergeCell ref="F43:G43"/>
    <mergeCell ref="I43:J43"/>
    <mergeCell ref="D40:E40"/>
    <mergeCell ref="F40:G40"/>
    <mergeCell ref="I40:J40"/>
    <mergeCell ref="D41:E41"/>
    <mergeCell ref="F41:G41"/>
    <mergeCell ref="I41:J41"/>
    <mergeCell ref="D38:E38"/>
    <mergeCell ref="F38:G38"/>
    <mergeCell ref="I38:J38"/>
    <mergeCell ref="D39:E39"/>
    <mergeCell ref="F39:G39"/>
    <mergeCell ref="I39:J39"/>
    <mergeCell ref="D36:E36"/>
    <mergeCell ref="F36:G36"/>
    <mergeCell ref="I36:J36"/>
    <mergeCell ref="D37:E37"/>
    <mergeCell ref="F37:G37"/>
    <mergeCell ref="I37:J37"/>
    <mergeCell ref="D34:E34"/>
    <mergeCell ref="F34:G34"/>
    <mergeCell ref="I34:J34"/>
    <mergeCell ref="D35:E35"/>
    <mergeCell ref="F35:G35"/>
    <mergeCell ref="I35:J35"/>
    <mergeCell ref="D32:E32"/>
    <mergeCell ref="F32:G32"/>
    <mergeCell ref="I32:J32"/>
    <mergeCell ref="D33:E33"/>
    <mergeCell ref="F33:G33"/>
    <mergeCell ref="I33:J33"/>
    <mergeCell ref="D30:E30"/>
    <mergeCell ref="F30:G30"/>
    <mergeCell ref="I30:J30"/>
    <mergeCell ref="D31:E31"/>
    <mergeCell ref="F31:G31"/>
    <mergeCell ref="I31:J31"/>
    <mergeCell ref="D28:E28"/>
    <mergeCell ref="F28:G28"/>
    <mergeCell ref="I28:J28"/>
    <mergeCell ref="D29:E29"/>
    <mergeCell ref="F29:G29"/>
    <mergeCell ref="I29:J29"/>
    <mergeCell ref="D26:E26"/>
    <mergeCell ref="F26:G26"/>
    <mergeCell ref="I26:J26"/>
    <mergeCell ref="D27:E27"/>
    <mergeCell ref="F27:G27"/>
    <mergeCell ref="I27:J27"/>
    <mergeCell ref="D24:E24"/>
    <mergeCell ref="F24:G24"/>
    <mergeCell ref="I24:J24"/>
    <mergeCell ref="D25:E25"/>
    <mergeCell ref="F25:G25"/>
    <mergeCell ref="I25:J25"/>
    <mergeCell ref="D22:E22"/>
    <mergeCell ref="F22:G22"/>
    <mergeCell ref="I22:J22"/>
    <mergeCell ref="D23:E23"/>
    <mergeCell ref="F23:G23"/>
    <mergeCell ref="I23:J23"/>
    <mergeCell ref="D20:E20"/>
    <mergeCell ref="F20:G20"/>
    <mergeCell ref="I20:J20"/>
    <mergeCell ref="D21:E21"/>
    <mergeCell ref="F21:G21"/>
    <mergeCell ref="I21:J21"/>
    <mergeCell ref="D18:E18"/>
    <mergeCell ref="F18:G18"/>
    <mergeCell ref="I18:J18"/>
    <mergeCell ref="D19:E19"/>
    <mergeCell ref="F19:G19"/>
    <mergeCell ref="I19:J19"/>
    <mergeCell ref="D16:E16"/>
    <mergeCell ref="F16:G16"/>
    <mergeCell ref="I16:J16"/>
    <mergeCell ref="D17:E17"/>
    <mergeCell ref="F17:G17"/>
    <mergeCell ref="I17:J17"/>
    <mergeCell ref="D14:E14"/>
    <mergeCell ref="F14:G14"/>
    <mergeCell ref="I14:J14"/>
    <mergeCell ref="D15:E15"/>
    <mergeCell ref="F15:G15"/>
    <mergeCell ref="I15:J15"/>
    <mergeCell ref="D12:E12"/>
    <mergeCell ref="F12:G12"/>
    <mergeCell ref="I12:J12"/>
    <mergeCell ref="D13:E13"/>
    <mergeCell ref="F13:G13"/>
    <mergeCell ref="I13:J13"/>
    <mergeCell ref="D10:E10"/>
    <mergeCell ref="F10:G10"/>
    <mergeCell ref="I10:J10"/>
    <mergeCell ref="D11:E11"/>
    <mergeCell ref="F11:G11"/>
    <mergeCell ref="I11:J11"/>
    <mergeCell ref="D8:E8"/>
    <mergeCell ref="F8:G8"/>
    <mergeCell ref="I8:J8"/>
    <mergeCell ref="D9:E9"/>
    <mergeCell ref="F9:G9"/>
    <mergeCell ref="I9:J9"/>
    <mergeCell ref="D6:E6"/>
    <mergeCell ref="F6:G6"/>
    <mergeCell ref="I6:J6"/>
    <mergeCell ref="D7:E7"/>
    <mergeCell ref="F7:G7"/>
    <mergeCell ref="I7:J7"/>
    <mergeCell ref="A1:J1"/>
    <mergeCell ref="A2:B2"/>
    <mergeCell ref="D2:H2"/>
    <mergeCell ref="I2:I4"/>
    <mergeCell ref="J2:J4"/>
    <mergeCell ref="A3:B3"/>
    <mergeCell ref="D3:H5"/>
    <mergeCell ref="A4:B4"/>
    <mergeCell ref="A5:B5"/>
  </mergeCells>
  <dataValidations count="4">
    <dataValidation type="list" allowBlank="1" showInputMessage="1" showErrorMessage="1" error="Enter One of the Following:_x000a_1=Compliant_x000a_2=Not Compliant (service incomplete)_x000a_3=No Service Provided_x000a_4=Service Incomplete_x000a_5=Can't Determine if Service Indicated_x000a_6=Patient Refused/Declined Service_x000a_7=Excluded" promptTitle="Compliance Code" prompt="1=Compliant_x000a_2=Not Compliant (service incomplete)_x000a_3=No Service Provided_x000a_4=Service Incomplete_x000a_5=Can't Determine if Service Indicated_x000a_6=Patient Refused/Declined Service_x000a_7=Excluded" sqref="H7:H206" xr:uid="{00000000-0002-0000-0D00-000000000000}">
      <formula1>"1,2,3,4,5,6,7"</formula1>
    </dataValidation>
    <dataValidation type="date" allowBlank="1" showInputMessage="1" showErrorMessage="1" errorTitle="Date of birth out of range" error="For inclusion in this universe, the patient must have been born on or after January 1, 2009, and on or before December 31, 2011. " prompt="Include children who were born on or after January 1, 2009, and on or before December 31, 2011." sqref="C7:C206" xr:uid="{00000000-0002-0000-0D00-000001000000}">
      <formula1>39814</formula1>
      <formula2>40908</formula2>
    </dataValidation>
    <dataValidation type="list" allowBlank="1" showInputMessage="1" showErrorMessage="1" error="Enter either &quot;Yes&quot; or &quot;No&quot; from the drop-down list." prompt="Yes_x000a_No" sqref="D7:E206" xr:uid="{BDA695AF-49BC-4353-BF07-D2EA7D7F05B6}">
      <formula1>"Yes, No"</formula1>
    </dataValidation>
    <dataValidation type="date" allowBlank="1" showInputMessage="1" showErrorMessage="1" error="Enter a date between 1/1/2018 and 12/31/2018, inclusive." prompt="Enter date of last molar dental sealant during the current reporting period, if any." sqref="F7:G206" xr:uid="{AE59E34A-E6A1-4C11-8DFA-8098670BF42B}">
      <formula1>43101</formula1>
      <formula2>43465</formula2>
    </dataValidation>
  </dataValidations>
  <hyperlinks>
    <hyperlink ref="C2" r:id="rId1" display="https://ushik.ahrq.gov/ViewItemDetails?&amp;system=dcqm&amp;itemKey=202157000&amp;enableAsynchronousLoading=tru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Q208"/>
  <sheetViews>
    <sheetView workbookViewId="0">
      <selection activeCell="C3" sqref="C3"/>
    </sheetView>
  </sheetViews>
  <sheetFormatPr defaultRowHeight="12.75" x14ac:dyDescent="0.2"/>
  <cols>
    <col min="1" max="1" width="4.85546875" customWidth="1"/>
    <col min="2" max="2" width="17" style="133" customWidth="1"/>
    <col min="3" max="3" width="16" customWidth="1"/>
    <col min="4" max="4" width="5.7109375" customWidth="1"/>
    <col min="5" max="5" width="11.5703125" customWidth="1"/>
    <col min="8" max="8" width="9.42578125" customWidth="1"/>
    <col min="9" max="9" width="8.140625" customWidth="1"/>
    <col min="10" max="10" width="50.7109375" style="1" customWidth="1"/>
  </cols>
  <sheetData>
    <row r="1" spans="1:17" ht="25.5" customHeight="1" x14ac:dyDescent="0.2">
      <c r="A1" s="307" t="s">
        <v>247</v>
      </c>
      <c r="B1" s="308"/>
      <c r="C1" s="308"/>
      <c r="D1" s="308"/>
      <c r="E1" s="308"/>
      <c r="F1" s="308"/>
      <c r="G1" s="308"/>
      <c r="H1" s="412"/>
      <c r="I1" s="412"/>
      <c r="J1" s="413"/>
      <c r="K1" s="77"/>
      <c r="L1" s="77"/>
      <c r="M1" s="78"/>
      <c r="N1" s="78"/>
      <c r="O1" s="78"/>
      <c r="P1" s="78"/>
      <c r="Q1" s="78"/>
    </row>
    <row r="2" spans="1:17" ht="25.5" customHeight="1" thickBot="1" x14ac:dyDescent="0.25">
      <c r="A2" s="440" t="s">
        <v>224</v>
      </c>
      <c r="B2" s="441"/>
      <c r="C2" s="280" t="s">
        <v>279</v>
      </c>
      <c r="D2" s="278"/>
      <c r="E2" s="278"/>
      <c r="F2" s="278"/>
      <c r="G2" s="278"/>
      <c r="H2" s="278"/>
      <c r="I2" s="278"/>
      <c r="J2" s="279"/>
      <c r="K2" s="77"/>
      <c r="L2" s="77"/>
      <c r="M2" s="78"/>
      <c r="N2" s="78"/>
      <c r="O2" s="78"/>
      <c r="P2" s="78"/>
      <c r="Q2" s="78"/>
    </row>
    <row r="3" spans="1:17" ht="24.95" customHeight="1" thickBot="1" x14ac:dyDescent="0.25">
      <c r="A3" s="436" t="s">
        <v>5</v>
      </c>
      <c r="B3" s="436"/>
      <c r="C3" s="485"/>
      <c r="D3" s="414" t="s">
        <v>268</v>
      </c>
      <c r="E3" s="415"/>
      <c r="F3" s="416"/>
      <c r="G3" s="421" t="s">
        <v>280</v>
      </c>
      <c r="H3" s="422"/>
      <c r="I3" s="423"/>
      <c r="J3" s="193" t="s">
        <v>8</v>
      </c>
      <c r="K3" s="78"/>
      <c r="L3" s="78"/>
      <c r="M3" s="78"/>
      <c r="N3" s="78"/>
      <c r="O3" s="78"/>
      <c r="P3" s="78"/>
      <c r="Q3" s="78"/>
    </row>
    <row r="4" spans="1:17" ht="24.95" customHeight="1" thickBot="1" x14ac:dyDescent="0.25">
      <c r="A4" s="437" t="s">
        <v>7</v>
      </c>
      <c r="B4" s="437"/>
      <c r="C4" s="486">
        <f>COUNTA(B9:B208)-J4</f>
        <v>0</v>
      </c>
      <c r="D4" s="417"/>
      <c r="E4" s="415"/>
      <c r="F4" s="416"/>
      <c r="G4" s="421"/>
      <c r="H4" s="422"/>
      <c r="I4" s="423"/>
      <c r="J4" s="194">
        <f>COUNTIF(G9:G208, 7)</f>
        <v>0</v>
      </c>
      <c r="K4" s="78"/>
      <c r="L4" s="78"/>
      <c r="M4" s="78"/>
      <c r="N4" s="78"/>
      <c r="O4" s="78"/>
      <c r="P4" s="78"/>
      <c r="Q4" s="78"/>
    </row>
    <row r="5" spans="1:17" ht="24.95" customHeight="1" thickBot="1" x14ac:dyDescent="0.25">
      <c r="A5" s="438" t="s">
        <v>248</v>
      </c>
      <c r="B5" s="439"/>
      <c r="C5" s="487">
        <f>COUNTIF(G9:G208, 1)</f>
        <v>0</v>
      </c>
      <c r="D5" s="417"/>
      <c r="E5" s="415"/>
      <c r="F5" s="416"/>
      <c r="G5" s="421"/>
      <c r="H5" s="422"/>
      <c r="I5" s="423"/>
      <c r="J5" s="281" t="s">
        <v>281</v>
      </c>
      <c r="K5" s="78"/>
      <c r="L5" s="78"/>
      <c r="M5" s="78"/>
      <c r="N5" s="78"/>
      <c r="O5" s="78"/>
      <c r="P5" s="78"/>
      <c r="Q5" s="78"/>
    </row>
    <row r="6" spans="1:17" ht="54.95" customHeight="1" thickBot="1" x14ac:dyDescent="0.25">
      <c r="A6" s="427"/>
      <c r="B6" s="428"/>
      <c r="C6" s="429"/>
      <c r="D6" s="417"/>
      <c r="E6" s="415"/>
      <c r="F6" s="416"/>
      <c r="G6" s="421"/>
      <c r="H6" s="422"/>
      <c r="I6" s="423"/>
      <c r="J6" s="282" t="s">
        <v>307</v>
      </c>
      <c r="K6" s="78"/>
      <c r="L6" s="78"/>
      <c r="M6" s="78"/>
      <c r="N6" s="78"/>
      <c r="O6" s="78"/>
      <c r="P6" s="78"/>
      <c r="Q6" s="78"/>
    </row>
    <row r="7" spans="1:17" ht="14.25" thickTop="1" thickBot="1" x14ac:dyDescent="0.25">
      <c r="A7" s="430"/>
      <c r="B7" s="431"/>
      <c r="C7" s="432"/>
      <c r="D7" s="418"/>
      <c r="E7" s="419"/>
      <c r="F7" s="420"/>
      <c r="G7" s="424"/>
      <c r="H7" s="425"/>
      <c r="I7" s="426"/>
      <c r="J7" s="195" t="s">
        <v>309</v>
      </c>
      <c r="K7" s="78"/>
      <c r="L7" s="78"/>
      <c r="M7" s="78"/>
      <c r="N7" s="78"/>
      <c r="O7" s="78"/>
      <c r="P7" s="78"/>
      <c r="Q7" s="78"/>
    </row>
    <row r="8" spans="1:17" ht="75" customHeight="1" thickBot="1" x14ac:dyDescent="0.25">
      <c r="A8" s="196" t="s">
        <v>4</v>
      </c>
      <c r="B8" s="197" t="s">
        <v>0</v>
      </c>
      <c r="C8" s="198" t="s">
        <v>1</v>
      </c>
      <c r="D8" s="5" t="s">
        <v>37</v>
      </c>
      <c r="E8" s="11" t="s">
        <v>11</v>
      </c>
      <c r="F8" s="12" t="s">
        <v>18</v>
      </c>
      <c r="G8" s="12" t="s">
        <v>17</v>
      </c>
      <c r="H8" s="187"/>
      <c r="I8" s="188"/>
      <c r="J8" s="199" t="s">
        <v>249</v>
      </c>
      <c r="K8" s="79"/>
      <c r="L8" s="78"/>
      <c r="M8" s="78"/>
      <c r="N8" s="78"/>
      <c r="O8" s="78"/>
      <c r="P8" s="78"/>
      <c r="Q8" s="78"/>
    </row>
    <row r="9" spans="1:17" ht="24.95" customHeight="1" x14ac:dyDescent="0.2">
      <c r="A9" s="7">
        <v>1</v>
      </c>
      <c r="B9" s="129"/>
      <c r="C9" s="126"/>
      <c r="D9" s="68"/>
      <c r="E9" s="123"/>
      <c r="F9" s="16"/>
      <c r="G9" s="16"/>
      <c r="H9" s="433"/>
      <c r="I9" s="434"/>
      <c r="J9" s="435"/>
      <c r="K9" s="78"/>
      <c r="L9" s="78"/>
      <c r="M9" s="78"/>
      <c r="N9" s="78"/>
      <c r="O9" s="78"/>
      <c r="P9" s="78"/>
      <c r="Q9" s="78"/>
    </row>
    <row r="10" spans="1:17" ht="24.95" customHeight="1" x14ac:dyDescent="0.2">
      <c r="A10" s="8">
        <f t="shared" ref="A10:A73" si="0">1+A9</f>
        <v>2</v>
      </c>
      <c r="B10" s="129"/>
      <c r="C10" s="126"/>
      <c r="D10" s="68"/>
      <c r="E10" s="123"/>
      <c r="F10" s="16"/>
      <c r="G10" s="16"/>
      <c r="H10" s="403"/>
      <c r="I10" s="404"/>
      <c r="J10" s="405"/>
      <c r="K10" s="78"/>
      <c r="L10" s="78"/>
      <c r="M10" s="78"/>
      <c r="N10" s="78"/>
      <c r="O10" s="78"/>
      <c r="P10" s="78"/>
      <c r="Q10" s="78"/>
    </row>
    <row r="11" spans="1:17" ht="24.95" customHeight="1" x14ac:dyDescent="0.2">
      <c r="A11" s="8">
        <f t="shared" si="0"/>
        <v>3</v>
      </c>
      <c r="B11" s="129"/>
      <c r="C11" s="126"/>
      <c r="D11" s="68"/>
      <c r="E11" s="123"/>
      <c r="F11" s="16"/>
      <c r="G11" s="16"/>
      <c r="H11" s="403"/>
      <c r="I11" s="404"/>
      <c r="J11" s="405"/>
      <c r="K11" s="78"/>
      <c r="L11" s="78"/>
      <c r="M11" s="78"/>
      <c r="N11" s="78"/>
      <c r="O11" s="78"/>
      <c r="P11" s="78"/>
      <c r="Q11" s="78"/>
    </row>
    <row r="12" spans="1:17" ht="24.95" customHeight="1" x14ac:dyDescent="0.2">
      <c r="A12" s="8">
        <f t="shared" si="0"/>
        <v>4</v>
      </c>
      <c r="B12" s="129"/>
      <c r="C12" s="126"/>
      <c r="D12" s="68"/>
      <c r="E12" s="124"/>
      <c r="F12" s="17"/>
      <c r="G12" s="16"/>
      <c r="H12" s="403"/>
      <c r="I12" s="404"/>
      <c r="J12" s="405"/>
      <c r="K12" s="78"/>
      <c r="L12" s="78"/>
      <c r="M12" s="78"/>
      <c r="N12" s="78"/>
      <c r="O12" s="78"/>
      <c r="P12" s="78"/>
      <c r="Q12" s="78"/>
    </row>
    <row r="13" spans="1:17" ht="24.95" customHeight="1" x14ac:dyDescent="0.2">
      <c r="A13" s="8">
        <f t="shared" si="0"/>
        <v>5</v>
      </c>
      <c r="B13" s="129"/>
      <c r="C13" s="126"/>
      <c r="D13" s="68"/>
      <c r="E13" s="124"/>
      <c r="F13" s="17"/>
      <c r="G13" s="16"/>
      <c r="H13" s="403"/>
      <c r="I13" s="404"/>
      <c r="J13" s="405"/>
      <c r="K13" s="78"/>
      <c r="L13" s="78"/>
      <c r="M13" s="78"/>
      <c r="N13" s="78"/>
      <c r="O13" s="78"/>
      <c r="P13" s="78"/>
      <c r="Q13" s="78"/>
    </row>
    <row r="14" spans="1:17" ht="24.95" customHeight="1" x14ac:dyDescent="0.2">
      <c r="A14" s="8">
        <f t="shared" si="0"/>
        <v>6</v>
      </c>
      <c r="B14" s="129"/>
      <c r="C14" s="126"/>
      <c r="D14" s="68"/>
      <c r="E14" s="124"/>
      <c r="F14" s="17"/>
      <c r="G14" s="16"/>
      <c r="H14" s="403"/>
      <c r="I14" s="404"/>
      <c r="J14" s="405"/>
      <c r="K14" s="78"/>
      <c r="L14" s="78"/>
      <c r="M14" s="78"/>
      <c r="N14" s="78"/>
      <c r="O14" s="78"/>
      <c r="P14" s="78"/>
      <c r="Q14" s="78"/>
    </row>
    <row r="15" spans="1:17" ht="24.95" customHeight="1" x14ac:dyDescent="0.2">
      <c r="A15" s="8">
        <f t="shared" si="0"/>
        <v>7</v>
      </c>
      <c r="B15" s="129"/>
      <c r="C15" s="126"/>
      <c r="D15" s="68"/>
      <c r="E15" s="124"/>
      <c r="F15" s="17"/>
      <c r="G15" s="16"/>
      <c r="H15" s="403"/>
      <c r="I15" s="404"/>
      <c r="J15" s="405"/>
      <c r="K15" s="78"/>
      <c r="L15" s="78"/>
      <c r="M15" s="78"/>
      <c r="N15" s="78"/>
      <c r="O15" s="78"/>
      <c r="P15" s="78"/>
      <c r="Q15" s="78"/>
    </row>
    <row r="16" spans="1:17" ht="24.95" customHeight="1" x14ac:dyDescent="0.2">
      <c r="A16" s="8">
        <f t="shared" si="0"/>
        <v>8</v>
      </c>
      <c r="B16" s="129"/>
      <c r="C16" s="126"/>
      <c r="D16" s="68"/>
      <c r="E16" s="124"/>
      <c r="F16" s="17"/>
      <c r="G16" s="16"/>
      <c r="H16" s="403"/>
      <c r="I16" s="404"/>
      <c r="J16" s="405"/>
      <c r="K16" s="78"/>
      <c r="L16" s="78"/>
      <c r="M16" s="78"/>
      <c r="N16" s="78"/>
      <c r="O16" s="78"/>
      <c r="P16" s="78"/>
      <c r="Q16" s="78"/>
    </row>
    <row r="17" spans="1:17" ht="24.95" customHeight="1" x14ac:dyDescent="0.2">
      <c r="A17" s="8">
        <f t="shared" si="0"/>
        <v>9</v>
      </c>
      <c r="B17" s="129"/>
      <c r="C17" s="126"/>
      <c r="D17" s="68"/>
      <c r="E17" s="124"/>
      <c r="F17" s="17"/>
      <c r="G17" s="16"/>
      <c r="H17" s="403"/>
      <c r="I17" s="404"/>
      <c r="J17" s="405"/>
      <c r="K17" s="78"/>
      <c r="L17" s="78"/>
      <c r="M17" s="78"/>
      <c r="N17" s="78"/>
      <c r="O17" s="78"/>
      <c r="P17" s="78"/>
      <c r="Q17" s="78"/>
    </row>
    <row r="18" spans="1:17" ht="24.95" customHeight="1" x14ac:dyDescent="0.2">
      <c r="A18" s="8">
        <f t="shared" si="0"/>
        <v>10</v>
      </c>
      <c r="B18" s="129"/>
      <c r="C18" s="126"/>
      <c r="D18" s="68"/>
      <c r="E18" s="124"/>
      <c r="F18" s="17"/>
      <c r="G18" s="16"/>
      <c r="H18" s="403"/>
      <c r="I18" s="404"/>
      <c r="J18" s="405"/>
      <c r="K18" s="78"/>
      <c r="L18" s="78"/>
      <c r="M18" s="78"/>
      <c r="N18" s="78"/>
      <c r="O18" s="78"/>
      <c r="P18" s="78"/>
      <c r="Q18" s="78"/>
    </row>
    <row r="19" spans="1:17" ht="24.95" customHeight="1" x14ac:dyDescent="0.2">
      <c r="A19" s="8">
        <f t="shared" si="0"/>
        <v>11</v>
      </c>
      <c r="B19" s="129"/>
      <c r="C19" s="126"/>
      <c r="D19" s="68"/>
      <c r="E19" s="124"/>
      <c r="F19" s="17"/>
      <c r="G19" s="16"/>
      <c r="H19" s="403"/>
      <c r="I19" s="404"/>
      <c r="J19" s="405"/>
      <c r="K19" s="78"/>
      <c r="L19" s="78"/>
      <c r="M19" s="78"/>
      <c r="N19" s="78"/>
      <c r="O19" s="78"/>
      <c r="P19" s="78"/>
      <c r="Q19" s="78"/>
    </row>
    <row r="20" spans="1:17" ht="24.95" customHeight="1" x14ac:dyDescent="0.2">
      <c r="A20" s="8">
        <f t="shared" si="0"/>
        <v>12</v>
      </c>
      <c r="B20" s="129"/>
      <c r="C20" s="126"/>
      <c r="D20" s="68"/>
      <c r="E20" s="124"/>
      <c r="F20" s="17"/>
      <c r="G20" s="16"/>
      <c r="H20" s="403"/>
      <c r="I20" s="404"/>
      <c r="J20" s="405"/>
      <c r="K20" s="78"/>
      <c r="L20" s="78"/>
      <c r="M20" s="78"/>
      <c r="N20" s="78"/>
      <c r="O20" s="78"/>
      <c r="P20" s="78"/>
      <c r="Q20" s="78"/>
    </row>
    <row r="21" spans="1:17" ht="24.95" customHeight="1" x14ac:dyDescent="0.2">
      <c r="A21" s="8">
        <f t="shared" si="0"/>
        <v>13</v>
      </c>
      <c r="B21" s="129"/>
      <c r="C21" s="126"/>
      <c r="D21" s="68"/>
      <c r="E21" s="124"/>
      <c r="F21" s="17"/>
      <c r="G21" s="16"/>
      <c r="H21" s="403"/>
      <c r="I21" s="404"/>
      <c r="J21" s="405"/>
      <c r="K21" s="78"/>
      <c r="L21" s="78"/>
      <c r="M21" s="78"/>
      <c r="N21" s="78"/>
      <c r="O21" s="78"/>
      <c r="P21" s="78"/>
      <c r="Q21" s="78"/>
    </row>
    <row r="22" spans="1:17" ht="24.95" customHeight="1" x14ac:dyDescent="0.2">
      <c r="A22" s="8">
        <f t="shared" si="0"/>
        <v>14</v>
      </c>
      <c r="B22" s="129"/>
      <c r="C22" s="126"/>
      <c r="D22" s="68"/>
      <c r="E22" s="124"/>
      <c r="F22" s="17"/>
      <c r="G22" s="16"/>
      <c r="H22" s="403"/>
      <c r="I22" s="404"/>
      <c r="J22" s="405"/>
      <c r="K22" s="78"/>
      <c r="L22" s="78"/>
      <c r="M22" s="78"/>
      <c r="N22" s="78"/>
      <c r="O22" s="78"/>
      <c r="P22" s="78"/>
      <c r="Q22" s="78"/>
    </row>
    <row r="23" spans="1:17" ht="24.95" customHeight="1" x14ac:dyDescent="0.2">
      <c r="A23" s="8">
        <f t="shared" si="0"/>
        <v>15</v>
      </c>
      <c r="B23" s="129"/>
      <c r="C23" s="126"/>
      <c r="D23" s="68"/>
      <c r="E23" s="124"/>
      <c r="F23" s="17"/>
      <c r="G23" s="16"/>
      <c r="H23" s="403"/>
      <c r="I23" s="404"/>
      <c r="J23" s="405"/>
      <c r="K23" s="78"/>
      <c r="L23" s="78"/>
      <c r="M23" s="78"/>
      <c r="N23" s="78"/>
      <c r="O23" s="78"/>
      <c r="P23" s="78"/>
      <c r="Q23" s="78"/>
    </row>
    <row r="24" spans="1:17" ht="24.95" customHeight="1" x14ac:dyDescent="0.2">
      <c r="A24" s="8">
        <f t="shared" si="0"/>
        <v>16</v>
      </c>
      <c r="B24" s="129"/>
      <c r="C24" s="126"/>
      <c r="D24" s="68"/>
      <c r="E24" s="124"/>
      <c r="F24" s="17"/>
      <c r="G24" s="16"/>
      <c r="H24" s="403"/>
      <c r="I24" s="404"/>
      <c r="J24" s="405"/>
      <c r="K24" s="78"/>
      <c r="L24" s="78"/>
      <c r="M24" s="78"/>
      <c r="N24" s="78"/>
      <c r="O24" s="78"/>
      <c r="P24" s="78"/>
      <c r="Q24" s="78"/>
    </row>
    <row r="25" spans="1:17" ht="24.95" customHeight="1" x14ac:dyDescent="0.2">
      <c r="A25" s="8">
        <f t="shared" si="0"/>
        <v>17</v>
      </c>
      <c r="B25" s="129"/>
      <c r="C25" s="126"/>
      <c r="D25" s="68"/>
      <c r="E25" s="124"/>
      <c r="F25" s="17"/>
      <c r="G25" s="16"/>
      <c r="H25" s="403"/>
      <c r="I25" s="404"/>
      <c r="J25" s="405"/>
      <c r="K25" s="78"/>
      <c r="L25" s="78"/>
      <c r="M25" s="78"/>
      <c r="N25" s="78"/>
      <c r="O25" s="78"/>
      <c r="P25" s="78"/>
      <c r="Q25" s="78"/>
    </row>
    <row r="26" spans="1:17" ht="24.95" customHeight="1" x14ac:dyDescent="0.2">
      <c r="A26" s="8">
        <f t="shared" si="0"/>
        <v>18</v>
      </c>
      <c r="B26" s="129"/>
      <c r="C26" s="126"/>
      <c r="D26" s="68"/>
      <c r="E26" s="124"/>
      <c r="F26" s="17"/>
      <c r="G26" s="16"/>
      <c r="H26" s="403"/>
      <c r="I26" s="404"/>
      <c r="J26" s="405"/>
      <c r="K26" s="78"/>
      <c r="L26" s="78"/>
      <c r="M26" s="78"/>
      <c r="N26" s="78"/>
      <c r="O26" s="78"/>
      <c r="P26" s="78"/>
      <c r="Q26" s="78"/>
    </row>
    <row r="27" spans="1:17" ht="24.95" customHeight="1" x14ac:dyDescent="0.2">
      <c r="A27" s="8">
        <f t="shared" si="0"/>
        <v>19</v>
      </c>
      <c r="B27" s="129"/>
      <c r="C27" s="126"/>
      <c r="D27" s="68"/>
      <c r="E27" s="124"/>
      <c r="F27" s="17"/>
      <c r="G27" s="16"/>
      <c r="H27" s="403"/>
      <c r="I27" s="404"/>
      <c r="J27" s="405"/>
      <c r="K27" s="78"/>
      <c r="L27" s="78"/>
      <c r="M27" s="78"/>
      <c r="N27" s="78"/>
      <c r="O27" s="78"/>
      <c r="P27" s="78"/>
      <c r="Q27" s="78"/>
    </row>
    <row r="28" spans="1:17" ht="24.95" customHeight="1" x14ac:dyDescent="0.2">
      <c r="A28" s="8">
        <f t="shared" si="0"/>
        <v>20</v>
      </c>
      <c r="B28" s="129"/>
      <c r="C28" s="126"/>
      <c r="D28" s="68"/>
      <c r="E28" s="124"/>
      <c r="F28" s="17"/>
      <c r="G28" s="16"/>
      <c r="H28" s="403"/>
      <c r="I28" s="404"/>
      <c r="J28" s="405"/>
      <c r="K28" s="78"/>
      <c r="L28" s="78"/>
      <c r="M28" s="78"/>
      <c r="N28" s="78"/>
      <c r="O28" s="78"/>
      <c r="P28" s="78"/>
      <c r="Q28" s="78"/>
    </row>
    <row r="29" spans="1:17" ht="24.95" customHeight="1" x14ac:dyDescent="0.2">
      <c r="A29" s="8">
        <f t="shared" si="0"/>
        <v>21</v>
      </c>
      <c r="B29" s="129"/>
      <c r="C29" s="126"/>
      <c r="D29" s="68"/>
      <c r="E29" s="124"/>
      <c r="F29" s="17"/>
      <c r="G29" s="16"/>
      <c r="H29" s="403"/>
      <c r="I29" s="404"/>
      <c r="J29" s="405"/>
      <c r="K29" s="78"/>
      <c r="L29" s="78"/>
      <c r="M29" s="78"/>
      <c r="N29" s="78"/>
      <c r="O29" s="78"/>
      <c r="P29" s="78"/>
      <c r="Q29" s="78"/>
    </row>
    <row r="30" spans="1:17" ht="24.95" customHeight="1" x14ac:dyDescent="0.2">
      <c r="A30" s="8">
        <f t="shared" si="0"/>
        <v>22</v>
      </c>
      <c r="B30" s="129"/>
      <c r="C30" s="126"/>
      <c r="D30" s="68"/>
      <c r="E30" s="124"/>
      <c r="F30" s="17"/>
      <c r="G30" s="16"/>
      <c r="H30" s="403"/>
      <c r="I30" s="404"/>
      <c r="J30" s="405"/>
      <c r="K30" s="78"/>
      <c r="L30" s="78"/>
      <c r="M30" s="78"/>
      <c r="N30" s="78"/>
      <c r="O30" s="78"/>
      <c r="P30" s="78"/>
      <c r="Q30" s="78"/>
    </row>
    <row r="31" spans="1:17" ht="24.95" customHeight="1" x14ac:dyDescent="0.2">
      <c r="A31" s="8">
        <f t="shared" si="0"/>
        <v>23</v>
      </c>
      <c r="B31" s="129"/>
      <c r="C31" s="126"/>
      <c r="D31" s="68"/>
      <c r="E31" s="124"/>
      <c r="F31" s="17"/>
      <c r="G31" s="16"/>
      <c r="H31" s="403"/>
      <c r="I31" s="404"/>
      <c r="J31" s="405"/>
      <c r="K31" s="78"/>
      <c r="L31" s="78"/>
      <c r="M31" s="78"/>
      <c r="N31" s="78"/>
      <c r="O31" s="78"/>
      <c r="P31" s="78"/>
      <c r="Q31" s="78"/>
    </row>
    <row r="32" spans="1:17" ht="24.95" customHeight="1" x14ac:dyDescent="0.2">
      <c r="A32" s="8">
        <f t="shared" si="0"/>
        <v>24</v>
      </c>
      <c r="B32" s="129"/>
      <c r="C32" s="126"/>
      <c r="D32" s="68"/>
      <c r="E32" s="124"/>
      <c r="F32" s="17"/>
      <c r="G32" s="16"/>
      <c r="H32" s="403"/>
      <c r="I32" s="404"/>
      <c r="J32" s="405"/>
      <c r="K32" s="78"/>
      <c r="L32" s="78"/>
      <c r="M32" s="78"/>
      <c r="N32" s="78"/>
      <c r="O32" s="78"/>
      <c r="P32" s="78"/>
      <c r="Q32" s="78"/>
    </row>
    <row r="33" spans="1:17" ht="24.95" customHeight="1" x14ac:dyDescent="0.2">
      <c r="A33" s="8">
        <f t="shared" si="0"/>
        <v>25</v>
      </c>
      <c r="B33" s="129"/>
      <c r="C33" s="126"/>
      <c r="D33" s="68"/>
      <c r="E33" s="124"/>
      <c r="F33" s="17"/>
      <c r="G33" s="16"/>
      <c r="H33" s="403"/>
      <c r="I33" s="404"/>
      <c r="J33" s="405"/>
      <c r="K33" s="78"/>
      <c r="L33" s="78"/>
      <c r="M33" s="78"/>
      <c r="N33" s="78"/>
      <c r="O33" s="78"/>
      <c r="P33" s="78"/>
      <c r="Q33" s="78"/>
    </row>
    <row r="34" spans="1:17" ht="24.95" customHeight="1" x14ac:dyDescent="0.2">
      <c r="A34" s="8">
        <f t="shared" si="0"/>
        <v>26</v>
      </c>
      <c r="B34" s="129"/>
      <c r="C34" s="126"/>
      <c r="D34" s="68"/>
      <c r="E34" s="124"/>
      <c r="F34" s="17"/>
      <c r="G34" s="16"/>
      <c r="H34" s="403"/>
      <c r="I34" s="404"/>
      <c r="J34" s="405"/>
      <c r="K34" s="78"/>
      <c r="L34" s="78"/>
      <c r="M34" s="78"/>
      <c r="N34" s="78"/>
      <c r="O34" s="78"/>
      <c r="P34" s="78"/>
      <c r="Q34" s="78"/>
    </row>
    <row r="35" spans="1:17" ht="24.95" customHeight="1" x14ac:dyDescent="0.2">
      <c r="A35" s="8">
        <f t="shared" si="0"/>
        <v>27</v>
      </c>
      <c r="B35" s="129"/>
      <c r="C35" s="126"/>
      <c r="D35" s="68"/>
      <c r="E35" s="124"/>
      <c r="F35" s="17"/>
      <c r="G35" s="16"/>
      <c r="H35" s="403"/>
      <c r="I35" s="404"/>
      <c r="J35" s="405"/>
      <c r="K35" s="78"/>
      <c r="L35" s="78"/>
      <c r="M35" s="78"/>
      <c r="N35" s="78"/>
      <c r="O35" s="78"/>
      <c r="P35" s="78"/>
      <c r="Q35" s="78"/>
    </row>
    <row r="36" spans="1:17" ht="24.95" customHeight="1" x14ac:dyDescent="0.2">
      <c r="A36" s="8">
        <f t="shared" si="0"/>
        <v>28</v>
      </c>
      <c r="B36" s="129"/>
      <c r="C36" s="126"/>
      <c r="D36" s="68"/>
      <c r="E36" s="124"/>
      <c r="F36" s="17"/>
      <c r="G36" s="16"/>
      <c r="H36" s="403"/>
      <c r="I36" s="404"/>
      <c r="J36" s="405"/>
      <c r="K36" s="78"/>
      <c r="L36" s="78"/>
      <c r="M36" s="78"/>
      <c r="N36" s="78"/>
      <c r="O36" s="78"/>
      <c r="P36" s="78"/>
      <c r="Q36" s="78"/>
    </row>
    <row r="37" spans="1:17" ht="24.95" customHeight="1" x14ac:dyDescent="0.2">
      <c r="A37" s="8">
        <f t="shared" si="0"/>
        <v>29</v>
      </c>
      <c r="B37" s="129"/>
      <c r="C37" s="126"/>
      <c r="D37" s="68"/>
      <c r="E37" s="124"/>
      <c r="F37" s="17"/>
      <c r="G37" s="16"/>
      <c r="H37" s="403"/>
      <c r="I37" s="404"/>
      <c r="J37" s="405"/>
      <c r="K37" s="78"/>
      <c r="L37" s="78"/>
      <c r="M37" s="78"/>
      <c r="N37" s="78"/>
      <c r="O37" s="78"/>
      <c r="P37" s="78"/>
      <c r="Q37" s="78"/>
    </row>
    <row r="38" spans="1:17" ht="24.95" customHeight="1" x14ac:dyDescent="0.2">
      <c r="A38" s="8">
        <f t="shared" si="0"/>
        <v>30</v>
      </c>
      <c r="B38" s="129"/>
      <c r="C38" s="126"/>
      <c r="D38" s="68"/>
      <c r="E38" s="124"/>
      <c r="F38" s="17"/>
      <c r="G38" s="16"/>
      <c r="H38" s="403"/>
      <c r="I38" s="404"/>
      <c r="J38" s="405"/>
      <c r="K38" s="78"/>
      <c r="L38" s="78"/>
      <c r="M38" s="78"/>
      <c r="N38" s="78"/>
      <c r="O38" s="78"/>
      <c r="P38" s="78"/>
      <c r="Q38" s="78"/>
    </row>
    <row r="39" spans="1:17" ht="24.95" customHeight="1" x14ac:dyDescent="0.2">
      <c r="A39" s="8">
        <f t="shared" si="0"/>
        <v>31</v>
      </c>
      <c r="B39" s="129"/>
      <c r="C39" s="126"/>
      <c r="D39" s="68"/>
      <c r="E39" s="124"/>
      <c r="F39" s="17"/>
      <c r="G39" s="16"/>
      <c r="H39" s="403"/>
      <c r="I39" s="404"/>
      <c r="J39" s="405"/>
      <c r="K39" s="78"/>
      <c r="L39" s="78"/>
      <c r="M39" s="78"/>
      <c r="N39" s="78"/>
      <c r="O39" s="78"/>
      <c r="P39" s="78"/>
      <c r="Q39" s="78"/>
    </row>
    <row r="40" spans="1:17" ht="24.95" customHeight="1" x14ac:dyDescent="0.2">
      <c r="A40" s="8">
        <f t="shared" si="0"/>
        <v>32</v>
      </c>
      <c r="B40" s="129"/>
      <c r="C40" s="126"/>
      <c r="D40" s="68"/>
      <c r="E40" s="124"/>
      <c r="F40" s="17"/>
      <c r="G40" s="16"/>
      <c r="H40" s="403"/>
      <c r="I40" s="404"/>
      <c r="J40" s="405"/>
      <c r="K40" s="78"/>
      <c r="L40" s="78"/>
      <c r="M40" s="78"/>
      <c r="N40" s="78"/>
      <c r="O40" s="78"/>
      <c r="P40" s="78"/>
      <c r="Q40" s="78"/>
    </row>
    <row r="41" spans="1:17" ht="24.95" customHeight="1" x14ac:dyDescent="0.2">
      <c r="A41" s="8">
        <f t="shared" si="0"/>
        <v>33</v>
      </c>
      <c r="B41" s="129"/>
      <c r="C41" s="126"/>
      <c r="D41" s="68"/>
      <c r="E41" s="124"/>
      <c r="F41" s="17"/>
      <c r="G41" s="16"/>
      <c r="H41" s="403"/>
      <c r="I41" s="404"/>
      <c r="J41" s="405"/>
      <c r="K41" s="78"/>
      <c r="L41" s="78"/>
      <c r="M41" s="78"/>
      <c r="N41" s="78"/>
      <c r="O41" s="78"/>
      <c r="P41" s="78"/>
      <c r="Q41" s="78"/>
    </row>
    <row r="42" spans="1:17" ht="24.95" customHeight="1" x14ac:dyDescent="0.2">
      <c r="A42" s="8">
        <f t="shared" si="0"/>
        <v>34</v>
      </c>
      <c r="B42" s="129"/>
      <c r="C42" s="126"/>
      <c r="D42" s="68"/>
      <c r="E42" s="124"/>
      <c r="F42" s="17"/>
      <c r="G42" s="16"/>
      <c r="H42" s="403"/>
      <c r="I42" s="404"/>
      <c r="J42" s="405"/>
      <c r="K42" s="78"/>
      <c r="L42" s="78"/>
      <c r="M42" s="78"/>
      <c r="N42" s="78"/>
      <c r="O42" s="78"/>
      <c r="P42" s="78"/>
      <c r="Q42" s="78"/>
    </row>
    <row r="43" spans="1:17" ht="24.95" customHeight="1" x14ac:dyDescent="0.2">
      <c r="A43" s="8">
        <f t="shared" si="0"/>
        <v>35</v>
      </c>
      <c r="B43" s="129"/>
      <c r="C43" s="126"/>
      <c r="D43" s="68"/>
      <c r="E43" s="124"/>
      <c r="F43" s="17"/>
      <c r="G43" s="16"/>
      <c r="H43" s="403"/>
      <c r="I43" s="404"/>
      <c r="J43" s="405"/>
      <c r="K43" s="78"/>
      <c r="L43" s="78"/>
      <c r="M43" s="78"/>
      <c r="N43" s="78"/>
      <c r="O43" s="78"/>
      <c r="P43" s="78"/>
      <c r="Q43" s="78"/>
    </row>
    <row r="44" spans="1:17" ht="24.95" customHeight="1" x14ac:dyDescent="0.2">
      <c r="A44" s="8">
        <f t="shared" si="0"/>
        <v>36</v>
      </c>
      <c r="B44" s="129"/>
      <c r="C44" s="126"/>
      <c r="D44" s="68"/>
      <c r="E44" s="124"/>
      <c r="F44" s="17"/>
      <c r="G44" s="16"/>
      <c r="H44" s="403"/>
      <c r="I44" s="404"/>
      <c r="J44" s="405"/>
      <c r="K44" s="78"/>
      <c r="L44" s="78"/>
      <c r="M44" s="78"/>
      <c r="N44" s="78"/>
      <c r="O44" s="78"/>
      <c r="P44" s="78"/>
      <c r="Q44" s="78"/>
    </row>
    <row r="45" spans="1:17" ht="24.95" customHeight="1" x14ac:dyDescent="0.2">
      <c r="A45" s="8">
        <f t="shared" si="0"/>
        <v>37</v>
      </c>
      <c r="B45" s="129"/>
      <c r="C45" s="126"/>
      <c r="D45" s="68"/>
      <c r="E45" s="124"/>
      <c r="F45" s="17"/>
      <c r="G45" s="16"/>
      <c r="H45" s="403"/>
      <c r="I45" s="404"/>
      <c r="J45" s="405"/>
      <c r="K45" s="78"/>
      <c r="L45" s="78"/>
      <c r="M45" s="78"/>
      <c r="N45" s="78"/>
      <c r="O45" s="78"/>
      <c r="P45" s="78"/>
      <c r="Q45" s="78"/>
    </row>
    <row r="46" spans="1:17" ht="24.95" customHeight="1" x14ac:dyDescent="0.2">
      <c r="A46" s="8">
        <f t="shared" si="0"/>
        <v>38</v>
      </c>
      <c r="B46" s="129"/>
      <c r="C46" s="126"/>
      <c r="D46" s="68"/>
      <c r="E46" s="124"/>
      <c r="F46" s="17"/>
      <c r="G46" s="16"/>
      <c r="H46" s="403"/>
      <c r="I46" s="404"/>
      <c r="J46" s="405"/>
      <c r="K46" s="78"/>
      <c r="L46" s="78"/>
      <c r="M46" s="78"/>
      <c r="N46" s="78"/>
      <c r="O46" s="78"/>
      <c r="P46" s="78"/>
      <c r="Q46" s="78"/>
    </row>
    <row r="47" spans="1:17" ht="24.95" customHeight="1" x14ac:dyDescent="0.2">
      <c r="A47" s="8">
        <f t="shared" si="0"/>
        <v>39</v>
      </c>
      <c r="B47" s="129"/>
      <c r="C47" s="126"/>
      <c r="D47" s="68"/>
      <c r="E47" s="124"/>
      <c r="F47" s="17"/>
      <c r="G47" s="16"/>
      <c r="H47" s="403"/>
      <c r="I47" s="404"/>
      <c r="J47" s="405"/>
      <c r="K47" s="78"/>
      <c r="L47" s="78"/>
      <c r="M47" s="78"/>
      <c r="N47" s="78"/>
      <c r="O47" s="78"/>
      <c r="P47" s="78"/>
      <c r="Q47" s="78"/>
    </row>
    <row r="48" spans="1:17" ht="24.95" customHeight="1" x14ac:dyDescent="0.2">
      <c r="A48" s="8">
        <f t="shared" si="0"/>
        <v>40</v>
      </c>
      <c r="B48" s="129"/>
      <c r="C48" s="126"/>
      <c r="D48" s="68"/>
      <c r="E48" s="124"/>
      <c r="F48" s="17"/>
      <c r="G48" s="16"/>
      <c r="H48" s="403"/>
      <c r="I48" s="404"/>
      <c r="J48" s="405"/>
      <c r="K48" s="78"/>
      <c r="L48" s="78"/>
      <c r="M48" s="78"/>
      <c r="N48" s="78"/>
      <c r="O48" s="78"/>
      <c r="P48" s="78"/>
      <c r="Q48" s="78"/>
    </row>
    <row r="49" spans="1:17" ht="24.95" customHeight="1" x14ac:dyDescent="0.2">
      <c r="A49" s="8">
        <f t="shared" si="0"/>
        <v>41</v>
      </c>
      <c r="B49" s="129"/>
      <c r="C49" s="126"/>
      <c r="D49" s="68"/>
      <c r="E49" s="124"/>
      <c r="F49" s="17"/>
      <c r="G49" s="16"/>
      <c r="H49" s="403"/>
      <c r="I49" s="404"/>
      <c r="J49" s="405"/>
      <c r="K49" s="78"/>
      <c r="L49" s="78"/>
      <c r="M49" s="78"/>
      <c r="N49" s="78"/>
      <c r="O49" s="78"/>
      <c r="P49" s="78"/>
      <c r="Q49" s="78"/>
    </row>
    <row r="50" spans="1:17" ht="24.95" customHeight="1" x14ac:dyDescent="0.2">
      <c r="A50" s="8">
        <f t="shared" si="0"/>
        <v>42</v>
      </c>
      <c r="B50" s="129"/>
      <c r="C50" s="126"/>
      <c r="D50" s="68"/>
      <c r="E50" s="124"/>
      <c r="F50" s="17"/>
      <c r="G50" s="16"/>
      <c r="H50" s="403"/>
      <c r="I50" s="404"/>
      <c r="J50" s="405"/>
      <c r="K50" s="78"/>
      <c r="L50" s="78"/>
      <c r="M50" s="78"/>
      <c r="N50" s="78"/>
      <c r="O50" s="78"/>
      <c r="P50" s="78"/>
      <c r="Q50" s="78"/>
    </row>
    <row r="51" spans="1:17" ht="24.95" customHeight="1" x14ac:dyDescent="0.2">
      <c r="A51" s="8">
        <f t="shared" si="0"/>
        <v>43</v>
      </c>
      <c r="B51" s="129"/>
      <c r="C51" s="126"/>
      <c r="D51" s="68"/>
      <c r="E51" s="124"/>
      <c r="F51" s="17"/>
      <c r="G51" s="16"/>
      <c r="H51" s="403"/>
      <c r="I51" s="404"/>
      <c r="J51" s="405"/>
      <c r="K51" s="78"/>
      <c r="L51" s="78"/>
      <c r="M51" s="78"/>
      <c r="N51" s="78"/>
      <c r="O51" s="78"/>
      <c r="P51" s="78"/>
      <c r="Q51" s="78"/>
    </row>
    <row r="52" spans="1:17" ht="24.95" customHeight="1" x14ac:dyDescent="0.2">
      <c r="A52" s="8">
        <f t="shared" si="0"/>
        <v>44</v>
      </c>
      <c r="B52" s="129"/>
      <c r="C52" s="126"/>
      <c r="D52" s="68"/>
      <c r="E52" s="124"/>
      <c r="F52" s="17"/>
      <c r="G52" s="16"/>
      <c r="H52" s="403"/>
      <c r="I52" s="404"/>
      <c r="J52" s="405"/>
      <c r="K52" s="78"/>
      <c r="L52" s="78"/>
      <c r="M52" s="78"/>
      <c r="N52" s="78"/>
      <c r="O52" s="78"/>
      <c r="P52" s="78"/>
      <c r="Q52" s="78"/>
    </row>
    <row r="53" spans="1:17" ht="24.95" customHeight="1" x14ac:dyDescent="0.2">
      <c r="A53" s="8">
        <f t="shared" si="0"/>
        <v>45</v>
      </c>
      <c r="B53" s="129"/>
      <c r="C53" s="126"/>
      <c r="D53" s="68"/>
      <c r="E53" s="124"/>
      <c r="F53" s="17"/>
      <c r="G53" s="16"/>
      <c r="H53" s="403"/>
      <c r="I53" s="404"/>
      <c r="J53" s="405"/>
      <c r="K53" s="78"/>
      <c r="L53" s="78"/>
      <c r="M53" s="78"/>
      <c r="N53" s="78"/>
      <c r="O53" s="78"/>
      <c r="P53" s="78"/>
      <c r="Q53" s="78"/>
    </row>
    <row r="54" spans="1:17" ht="24.95" customHeight="1" x14ac:dyDescent="0.2">
      <c r="A54" s="8">
        <f t="shared" si="0"/>
        <v>46</v>
      </c>
      <c r="B54" s="129"/>
      <c r="C54" s="126"/>
      <c r="D54" s="68"/>
      <c r="E54" s="124"/>
      <c r="F54" s="17"/>
      <c r="G54" s="16"/>
      <c r="H54" s="403"/>
      <c r="I54" s="404"/>
      <c r="J54" s="405"/>
      <c r="K54" s="78"/>
      <c r="L54" s="78"/>
      <c r="M54" s="78"/>
      <c r="N54" s="78"/>
      <c r="O54" s="78"/>
      <c r="P54" s="78"/>
      <c r="Q54" s="78"/>
    </row>
    <row r="55" spans="1:17" ht="24.95" customHeight="1" x14ac:dyDescent="0.2">
      <c r="A55" s="8">
        <f t="shared" si="0"/>
        <v>47</v>
      </c>
      <c r="B55" s="129"/>
      <c r="C55" s="126"/>
      <c r="D55" s="68"/>
      <c r="E55" s="124"/>
      <c r="F55" s="17"/>
      <c r="G55" s="16"/>
      <c r="H55" s="403"/>
      <c r="I55" s="404"/>
      <c r="J55" s="405"/>
      <c r="K55" s="78"/>
      <c r="L55" s="78"/>
      <c r="M55" s="78"/>
      <c r="N55" s="78"/>
      <c r="O55" s="78"/>
      <c r="P55" s="78"/>
      <c r="Q55" s="78"/>
    </row>
    <row r="56" spans="1:17" ht="24.95" customHeight="1" x14ac:dyDescent="0.2">
      <c r="A56" s="8">
        <f t="shared" si="0"/>
        <v>48</v>
      </c>
      <c r="B56" s="129"/>
      <c r="C56" s="126"/>
      <c r="D56" s="68"/>
      <c r="E56" s="124"/>
      <c r="F56" s="17"/>
      <c r="G56" s="16"/>
      <c r="H56" s="403"/>
      <c r="I56" s="404"/>
      <c r="J56" s="405"/>
      <c r="K56" s="78"/>
      <c r="L56" s="78"/>
      <c r="M56" s="78"/>
      <c r="N56" s="78"/>
      <c r="O56" s="78"/>
      <c r="P56" s="78"/>
      <c r="Q56" s="78"/>
    </row>
    <row r="57" spans="1:17" ht="24.95" customHeight="1" x14ac:dyDescent="0.2">
      <c r="A57" s="8">
        <f t="shared" si="0"/>
        <v>49</v>
      </c>
      <c r="B57" s="129"/>
      <c r="C57" s="126"/>
      <c r="D57" s="68"/>
      <c r="E57" s="124"/>
      <c r="F57" s="17"/>
      <c r="G57" s="16"/>
      <c r="H57" s="403"/>
      <c r="I57" s="404"/>
      <c r="J57" s="405"/>
      <c r="K57" s="78"/>
      <c r="L57" s="78"/>
      <c r="M57" s="78"/>
      <c r="N57" s="78"/>
      <c r="O57" s="78"/>
      <c r="P57" s="78"/>
      <c r="Q57" s="78"/>
    </row>
    <row r="58" spans="1:17" ht="24.95" customHeight="1" x14ac:dyDescent="0.2">
      <c r="A58" s="8">
        <f t="shared" si="0"/>
        <v>50</v>
      </c>
      <c r="B58" s="129"/>
      <c r="C58" s="126"/>
      <c r="D58" s="68"/>
      <c r="E58" s="124"/>
      <c r="F58" s="17"/>
      <c r="G58" s="16"/>
      <c r="H58" s="403"/>
      <c r="I58" s="404"/>
      <c r="J58" s="405"/>
      <c r="K58" s="78"/>
      <c r="L58" s="78"/>
      <c r="M58" s="78"/>
      <c r="N58" s="78"/>
      <c r="O58" s="78"/>
      <c r="P58" s="78"/>
      <c r="Q58" s="78"/>
    </row>
    <row r="59" spans="1:17" ht="24.95" customHeight="1" x14ac:dyDescent="0.2">
      <c r="A59" s="8">
        <f t="shared" si="0"/>
        <v>51</v>
      </c>
      <c r="B59" s="129"/>
      <c r="C59" s="126"/>
      <c r="D59" s="68"/>
      <c r="E59" s="124"/>
      <c r="F59" s="17"/>
      <c r="G59" s="16"/>
      <c r="H59" s="403"/>
      <c r="I59" s="404"/>
      <c r="J59" s="405"/>
      <c r="K59" s="78"/>
      <c r="L59" s="78"/>
      <c r="M59" s="78"/>
      <c r="N59" s="78"/>
      <c r="O59" s="78"/>
      <c r="P59" s="78"/>
      <c r="Q59" s="78"/>
    </row>
    <row r="60" spans="1:17" ht="24.95" customHeight="1" x14ac:dyDescent="0.2">
      <c r="A60" s="8">
        <f t="shared" si="0"/>
        <v>52</v>
      </c>
      <c r="B60" s="129"/>
      <c r="C60" s="126"/>
      <c r="D60" s="68"/>
      <c r="E60" s="124"/>
      <c r="F60" s="17"/>
      <c r="G60" s="16"/>
      <c r="H60" s="403"/>
      <c r="I60" s="404"/>
      <c r="J60" s="405"/>
      <c r="K60" s="78"/>
      <c r="L60" s="78"/>
      <c r="M60" s="78"/>
      <c r="N60" s="78"/>
      <c r="O60" s="78"/>
      <c r="P60" s="78"/>
      <c r="Q60" s="78"/>
    </row>
    <row r="61" spans="1:17" ht="24.95" customHeight="1" x14ac:dyDescent="0.2">
      <c r="A61" s="8">
        <f t="shared" si="0"/>
        <v>53</v>
      </c>
      <c r="B61" s="181"/>
      <c r="C61" s="126"/>
      <c r="D61" s="68"/>
      <c r="E61" s="124"/>
      <c r="F61" s="17"/>
      <c r="G61" s="16"/>
      <c r="H61" s="403"/>
      <c r="I61" s="404"/>
      <c r="J61" s="405"/>
      <c r="K61" s="78"/>
      <c r="L61" s="78"/>
      <c r="M61" s="78"/>
      <c r="N61" s="78"/>
      <c r="O61" s="78"/>
      <c r="P61" s="78"/>
      <c r="Q61" s="78"/>
    </row>
    <row r="62" spans="1:17" ht="24.95" customHeight="1" x14ac:dyDescent="0.2">
      <c r="A62" s="8">
        <f t="shared" si="0"/>
        <v>54</v>
      </c>
      <c r="B62" s="181"/>
      <c r="C62" s="126"/>
      <c r="D62" s="68"/>
      <c r="E62" s="124"/>
      <c r="F62" s="17"/>
      <c r="G62" s="16"/>
      <c r="H62" s="403"/>
      <c r="I62" s="404"/>
      <c r="J62" s="405"/>
      <c r="K62" s="78"/>
      <c r="L62" s="78"/>
      <c r="M62" s="78"/>
      <c r="N62" s="78"/>
      <c r="O62" s="78"/>
      <c r="P62" s="78"/>
      <c r="Q62" s="78"/>
    </row>
    <row r="63" spans="1:17" ht="24.95" customHeight="1" x14ac:dyDescent="0.2">
      <c r="A63" s="8">
        <f t="shared" si="0"/>
        <v>55</v>
      </c>
      <c r="B63" s="181"/>
      <c r="C63" s="126"/>
      <c r="D63" s="68"/>
      <c r="E63" s="124"/>
      <c r="F63" s="17"/>
      <c r="G63" s="16"/>
      <c r="H63" s="403"/>
      <c r="I63" s="404"/>
      <c r="J63" s="405"/>
      <c r="K63" s="78"/>
      <c r="L63" s="78"/>
      <c r="M63" s="78"/>
      <c r="N63" s="78"/>
      <c r="O63" s="78"/>
      <c r="P63" s="78"/>
      <c r="Q63" s="78"/>
    </row>
    <row r="64" spans="1:17" ht="24.95" customHeight="1" x14ac:dyDescent="0.2">
      <c r="A64" s="8">
        <f t="shared" si="0"/>
        <v>56</v>
      </c>
      <c r="B64" s="181"/>
      <c r="C64" s="126"/>
      <c r="D64" s="68"/>
      <c r="E64" s="124"/>
      <c r="F64" s="17"/>
      <c r="G64" s="16"/>
      <c r="H64" s="403"/>
      <c r="I64" s="404"/>
      <c r="J64" s="405"/>
      <c r="K64" s="78"/>
      <c r="L64" s="78"/>
      <c r="M64" s="78"/>
      <c r="N64" s="78"/>
      <c r="O64" s="78"/>
      <c r="P64" s="78"/>
      <c r="Q64" s="78"/>
    </row>
    <row r="65" spans="1:17" ht="24.95" customHeight="1" x14ac:dyDescent="0.2">
      <c r="A65" s="8">
        <f t="shared" si="0"/>
        <v>57</v>
      </c>
      <c r="B65" s="181"/>
      <c r="C65" s="126"/>
      <c r="D65" s="68"/>
      <c r="E65" s="124"/>
      <c r="F65" s="17"/>
      <c r="G65" s="16"/>
      <c r="H65" s="403"/>
      <c r="I65" s="404"/>
      <c r="J65" s="405"/>
      <c r="K65" s="78"/>
      <c r="L65" s="78"/>
      <c r="M65" s="78"/>
      <c r="N65" s="78"/>
      <c r="O65" s="78"/>
      <c r="P65" s="78"/>
      <c r="Q65" s="78"/>
    </row>
    <row r="66" spans="1:17" ht="24.95" customHeight="1" x14ac:dyDescent="0.2">
      <c r="A66" s="8">
        <f t="shared" si="0"/>
        <v>58</v>
      </c>
      <c r="B66" s="181"/>
      <c r="C66" s="126"/>
      <c r="D66" s="68"/>
      <c r="E66" s="124"/>
      <c r="F66" s="17"/>
      <c r="G66" s="16"/>
      <c r="H66" s="403"/>
      <c r="I66" s="404"/>
      <c r="J66" s="405"/>
      <c r="K66" s="78"/>
      <c r="L66" s="78"/>
      <c r="M66" s="78"/>
      <c r="N66" s="78"/>
      <c r="O66" s="78"/>
      <c r="P66" s="78"/>
      <c r="Q66" s="78"/>
    </row>
    <row r="67" spans="1:17" ht="24.95" customHeight="1" x14ac:dyDescent="0.2">
      <c r="A67" s="8">
        <f t="shared" si="0"/>
        <v>59</v>
      </c>
      <c r="B67" s="181"/>
      <c r="C67" s="126"/>
      <c r="D67" s="68"/>
      <c r="E67" s="124"/>
      <c r="F67" s="17"/>
      <c r="G67" s="16"/>
      <c r="H67" s="403"/>
      <c r="I67" s="404"/>
      <c r="J67" s="405"/>
      <c r="K67" s="78"/>
      <c r="L67" s="78"/>
      <c r="M67" s="78"/>
      <c r="N67" s="78"/>
      <c r="O67" s="78"/>
      <c r="P67" s="78"/>
      <c r="Q67" s="78"/>
    </row>
    <row r="68" spans="1:17" ht="24.95" customHeight="1" x14ac:dyDescent="0.2">
      <c r="A68" s="8">
        <f t="shared" si="0"/>
        <v>60</v>
      </c>
      <c r="B68" s="181"/>
      <c r="C68" s="126"/>
      <c r="D68" s="68"/>
      <c r="E68" s="124"/>
      <c r="F68" s="17"/>
      <c r="G68" s="16"/>
      <c r="H68" s="403"/>
      <c r="I68" s="404"/>
      <c r="J68" s="405"/>
      <c r="K68" s="78"/>
      <c r="L68" s="78"/>
      <c r="M68" s="78"/>
      <c r="N68" s="78"/>
      <c r="O68" s="78"/>
      <c r="P68" s="78"/>
      <c r="Q68" s="78"/>
    </row>
    <row r="69" spans="1:17" ht="24.95" customHeight="1" x14ac:dyDescent="0.2">
      <c r="A69" s="8">
        <f t="shared" si="0"/>
        <v>61</v>
      </c>
      <c r="B69" s="181"/>
      <c r="C69" s="126"/>
      <c r="D69" s="68"/>
      <c r="E69" s="124"/>
      <c r="F69" s="17"/>
      <c r="G69" s="16"/>
      <c r="H69" s="403"/>
      <c r="I69" s="404"/>
      <c r="J69" s="405"/>
      <c r="K69" s="78"/>
      <c r="L69" s="78"/>
      <c r="M69" s="78"/>
      <c r="N69" s="78"/>
      <c r="O69" s="78"/>
      <c r="P69" s="78"/>
      <c r="Q69" s="78"/>
    </row>
    <row r="70" spans="1:17" ht="24.95" customHeight="1" x14ac:dyDescent="0.2">
      <c r="A70" s="8">
        <f t="shared" si="0"/>
        <v>62</v>
      </c>
      <c r="B70" s="181"/>
      <c r="C70" s="126"/>
      <c r="D70" s="68"/>
      <c r="E70" s="124"/>
      <c r="F70" s="17"/>
      <c r="G70" s="16"/>
      <c r="H70" s="403"/>
      <c r="I70" s="404"/>
      <c r="J70" s="405"/>
      <c r="K70" s="78"/>
      <c r="L70" s="78"/>
      <c r="M70" s="78"/>
      <c r="N70" s="78"/>
      <c r="O70" s="78"/>
      <c r="P70" s="78"/>
      <c r="Q70" s="78"/>
    </row>
    <row r="71" spans="1:17" ht="24.95" customHeight="1" x14ac:dyDescent="0.2">
      <c r="A71" s="8">
        <f t="shared" si="0"/>
        <v>63</v>
      </c>
      <c r="B71" s="181"/>
      <c r="C71" s="126"/>
      <c r="D71" s="68"/>
      <c r="E71" s="124"/>
      <c r="F71" s="17"/>
      <c r="G71" s="16"/>
      <c r="H71" s="403"/>
      <c r="I71" s="404"/>
      <c r="J71" s="405"/>
      <c r="K71" s="78"/>
      <c r="L71" s="78"/>
      <c r="M71" s="78"/>
      <c r="N71" s="78"/>
      <c r="O71" s="78"/>
      <c r="P71" s="78"/>
      <c r="Q71" s="78"/>
    </row>
    <row r="72" spans="1:17" ht="24.95" customHeight="1" x14ac:dyDescent="0.2">
      <c r="A72" s="8">
        <f t="shared" si="0"/>
        <v>64</v>
      </c>
      <c r="B72" s="181"/>
      <c r="C72" s="126"/>
      <c r="D72" s="68"/>
      <c r="E72" s="124"/>
      <c r="F72" s="17"/>
      <c r="G72" s="16"/>
      <c r="H72" s="403"/>
      <c r="I72" s="404"/>
      <c r="J72" s="405"/>
      <c r="K72" s="78"/>
      <c r="L72" s="78"/>
      <c r="M72" s="78"/>
      <c r="N72" s="78"/>
      <c r="O72" s="78"/>
      <c r="P72" s="78"/>
      <c r="Q72" s="78"/>
    </row>
    <row r="73" spans="1:17" ht="24.95" customHeight="1" x14ac:dyDescent="0.2">
      <c r="A73" s="8">
        <f t="shared" si="0"/>
        <v>65</v>
      </c>
      <c r="B73" s="181"/>
      <c r="C73" s="126"/>
      <c r="D73" s="68"/>
      <c r="E73" s="124"/>
      <c r="F73" s="17"/>
      <c r="G73" s="16"/>
      <c r="H73" s="403"/>
      <c r="I73" s="404"/>
      <c r="J73" s="405"/>
      <c r="K73" s="78"/>
      <c r="L73" s="78"/>
      <c r="M73" s="78"/>
      <c r="N73" s="78"/>
      <c r="O73" s="78"/>
      <c r="P73" s="78"/>
      <c r="Q73" s="78"/>
    </row>
    <row r="74" spans="1:17" ht="24.95" customHeight="1" x14ac:dyDescent="0.2">
      <c r="A74" s="8">
        <f>1+A73</f>
        <v>66</v>
      </c>
      <c r="B74" s="181"/>
      <c r="C74" s="126"/>
      <c r="D74" s="68"/>
      <c r="E74" s="124"/>
      <c r="F74" s="17"/>
      <c r="G74" s="16"/>
      <c r="H74" s="403"/>
      <c r="I74" s="404"/>
      <c r="J74" s="405"/>
      <c r="K74" s="78"/>
      <c r="L74" s="78"/>
      <c r="M74" s="78"/>
      <c r="N74" s="78"/>
      <c r="O74" s="78"/>
      <c r="P74" s="78"/>
      <c r="Q74" s="78"/>
    </row>
    <row r="75" spans="1:17" ht="24.95" customHeight="1" x14ac:dyDescent="0.2">
      <c r="A75" s="8">
        <f>1+A74</f>
        <v>67</v>
      </c>
      <c r="B75" s="181"/>
      <c r="C75" s="126"/>
      <c r="D75" s="68"/>
      <c r="E75" s="124"/>
      <c r="F75" s="17"/>
      <c r="G75" s="16"/>
      <c r="H75" s="403"/>
      <c r="I75" s="404"/>
      <c r="J75" s="405"/>
      <c r="K75" s="78"/>
      <c r="L75" s="78"/>
      <c r="M75" s="78"/>
      <c r="N75" s="78"/>
      <c r="O75" s="78"/>
      <c r="P75" s="78"/>
      <c r="Q75" s="78"/>
    </row>
    <row r="76" spans="1:17" ht="24.95" customHeight="1" x14ac:dyDescent="0.2">
      <c r="A76" s="8">
        <f>1+A75</f>
        <v>68</v>
      </c>
      <c r="B76" s="181"/>
      <c r="C76" s="126"/>
      <c r="D76" s="68"/>
      <c r="E76" s="124"/>
      <c r="F76" s="17"/>
      <c r="G76" s="16"/>
      <c r="H76" s="403"/>
      <c r="I76" s="404"/>
      <c r="J76" s="405"/>
      <c r="K76" s="78"/>
      <c r="L76" s="78"/>
      <c r="M76" s="78"/>
      <c r="N76" s="78"/>
      <c r="O76" s="78"/>
      <c r="P76" s="78"/>
      <c r="Q76" s="78"/>
    </row>
    <row r="77" spans="1:17" ht="24.95" customHeight="1" x14ac:dyDescent="0.2">
      <c r="A77" s="8">
        <f>1+A76</f>
        <v>69</v>
      </c>
      <c r="B77" s="181"/>
      <c r="C77" s="126"/>
      <c r="D77" s="68"/>
      <c r="E77" s="124"/>
      <c r="F77" s="17"/>
      <c r="G77" s="16"/>
      <c r="H77" s="403"/>
      <c r="I77" s="404"/>
      <c r="J77" s="405"/>
      <c r="K77" s="78"/>
      <c r="L77" s="78"/>
      <c r="M77" s="78"/>
      <c r="N77" s="78"/>
      <c r="O77" s="78"/>
      <c r="P77" s="78"/>
      <c r="Q77" s="78"/>
    </row>
    <row r="78" spans="1:17" ht="24.95" customHeight="1" thickBot="1" x14ac:dyDescent="0.25">
      <c r="A78" s="9">
        <f>1+A77</f>
        <v>70</v>
      </c>
      <c r="B78" s="266"/>
      <c r="C78" s="271"/>
      <c r="D78" s="127"/>
      <c r="E78" s="125"/>
      <c r="F78" s="18"/>
      <c r="G78" s="18"/>
      <c r="H78" s="406"/>
      <c r="I78" s="407"/>
      <c r="J78" s="408"/>
      <c r="K78" s="78"/>
      <c r="L78" s="78"/>
      <c r="M78" s="78"/>
      <c r="N78" s="78"/>
      <c r="O78" s="78"/>
      <c r="P78" s="78"/>
      <c r="Q78" s="78"/>
    </row>
    <row r="79" spans="1:17" ht="24.95" customHeight="1" x14ac:dyDescent="0.2">
      <c r="A79" s="7">
        <v>71</v>
      </c>
      <c r="B79" s="150"/>
      <c r="C79" s="126"/>
      <c r="D79" s="68"/>
      <c r="E79" s="123"/>
      <c r="F79" s="16"/>
      <c r="G79" s="16"/>
      <c r="H79" s="409"/>
      <c r="I79" s="410"/>
      <c r="J79" s="411"/>
      <c r="K79" s="78"/>
      <c r="L79" s="78"/>
      <c r="M79" s="78"/>
      <c r="N79" s="78"/>
      <c r="O79" s="78"/>
      <c r="P79" s="78"/>
      <c r="Q79" s="78"/>
    </row>
    <row r="80" spans="1:17" ht="24.95" customHeight="1" x14ac:dyDescent="0.2">
      <c r="A80" s="7">
        <v>72</v>
      </c>
      <c r="B80" s="181"/>
      <c r="C80" s="126"/>
      <c r="D80" s="68"/>
      <c r="E80" s="124"/>
      <c r="F80" s="17"/>
      <c r="G80" s="16"/>
      <c r="H80" s="403"/>
      <c r="I80" s="404"/>
      <c r="J80" s="405"/>
      <c r="K80" s="78"/>
      <c r="L80" s="78"/>
      <c r="M80" s="78"/>
      <c r="N80" s="78"/>
      <c r="O80" s="78"/>
      <c r="P80" s="78"/>
      <c r="Q80" s="78"/>
    </row>
    <row r="81" spans="1:17" ht="24.95" customHeight="1" x14ac:dyDescent="0.2">
      <c r="A81" s="7">
        <v>73</v>
      </c>
      <c r="B81" s="181"/>
      <c r="C81" s="126"/>
      <c r="D81" s="68"/>
      <c r="E81" s="124"/>
      <c r="F81" s="17"/>
      <c r="G81" s="16"/>
      <c r="H81" s="403"/>
      <c r="I81" s="404"/>
      <c r="J81" s="405"/>
      <c r="K81" s="78"/>
      <c r="L81" s="78"/>
      <c r="M81" s="78"/>
      <c r="N81" s="78"/>
      <c r="O81" s="78"/>
      <c r="P81" s="78"/>
      <c r="Q81" s="78"/>
    </row>
    <row r="82" spans="1:17" ht="24.95" customHeight="1" x14ac:dyDescent="0.2">
      <c r="A82" s="7">
        <v>74</v>
      </c>
      <c r="B82" s="181"/>
      <c r="C82" s="126"/>
      <c r="D82" s="68"/>
      <c r="E82" s="124"/>
      <c r="F82" s="17"/>
      <c r="G82" s="16"/>
      <c r="H82" s="403"/>
      <c r="I82" s="404"/>
      <c r="J82" s="405"/>
      <c r="K82" s="78"/>
      <c r="L82" s="78"/>
      <c r="M82" s="78"/>
      <c r="N82" s="78"/>
      <c r="O82" s="78"/>
      <c r="P82" s="78"/>
      <c r="Q82" s="78"/>
    </row>
    <row r="83" spans="1:17" ht="24.95" customHeight="1" x14ac:dyDescent="0.2">
      <c r="A83" s="7">
        <v>75</v>
      </c>
      <c r="B83" s="181"/>
      <c r="C83" s="126"/>
      <c r="D83" s="68"/>
      <c r="E83" s="124"/>
      <c r="F83" s="17"/>
      <c r="G83" s="16"/>
      <c r="H83" s="403"/>
      <c r="I83" s="404"/>
      <c r="J83" s="405"/>
      <c r="K83" s="78"/>
      <c r="L83" s="78"/>
      <c r="M83" s="78"/>
      <c r="N83" s="78"/>
      <c r="O83" s="78"/>
      <c r="P83" s="78"/>
      <c r="Q83" s="78"/>
    </row>
    <row r="84" spans="1:17" ht="24.95" customHeight="1" x14ac:dyDescent="0.2">
      <c r="A84" s="7">
        <v>76</v>
      </c>
      <c r="B84" s="181"/>
      <c r="C84" s="126"/>
      <c r="D84" s="68"/>
      <c r="E84" s="124"/>
      <c r="F84" s="17"/>
      <c r="G84" s="16"/>
      <c r="H84" s="403"/>
      <c r="I84" s="404"/>
      <c r="J84" s="405"/>
      <c r="K84" s="78"/>
      <c r="L84" s="78"/>
      <c r="M84" s="78"/>
      <c r="N84" s="78"/>
      <c r="O84" s="78"/>
      <c r="P84" s="78"/>
      <c r="Q84" s="78"/>
    </row>
    <row r="85" spans="1:17" ht="24.95" customHeight="1" x14ac:dyDescent="0.2">
      <c r="A85" s="7">
        <v>77</v>
      </c>
      <c r="B85" s="181"/>
      <c r="C85" s="126"/>
      <c r="D85" s="68"/>
      <c r="E85" s="124"/>
      <c r="F85" s="17"/>
      <c r="G85" s="16"/>
      <c r="H85" s="403"/>
      <c r="I85" s="404"/>
      <c r="J85" s="405"/>
      <c r="K85" s="78"/>
      <c r="L85" s="78"/>
      <c r="M85" s="78"/>
      <c r="N85" s="78"/>
      <c r="O85" s="78"/>
      <c r="P85" s="78"/>
      <c r="Q85" s="78"/>
    </row>
    <row r="86" spans="1:17" ht="24.95" customHeight="1" x14ac:dyDescent="0.2">
      <c r="A86" s="7">
        <v>78</v>
      </c>
      <c r="B86" s="129"/>
      <c r="C86" s="126"/>
      <c r="D86" s="68"/>
      <c r="E86" s="124"/>
      <c r="F86" s="17"/>
      <c r="G86" s="16"/>
      <c r="H86" s="403"/>
      <c r="I86" s="404"/>
      <c r="J86" s="405"/>
      <c r="K86" s="78"/>
      <c r="L86" s="78"/>
      <c r="M86" s="78"/>
      <c r="N86" s="78"/>
      <c r="O86" s="78"/>
      <c r="P86" s="78"/>
      <c r="Q86" s="78"/>
    </row>
    <row r="87" spans="1:17" ht="24.95" customHeight="1" x14ac:dyDescent="0.2">
      <c r="A87" s="7">
        <v>79</v>
      </c>
      <c r="B87" s="130"/>
      <c r="C87" s="126"/>
      <c r="D87" s="68"/>
      <c r="E87" s="124"/>
      <c r="F87" s="17"/>
      <c r="G87" s="16"/>
      <c r="H87" s="403"/>
      <c r="I87" s="404"/>
      <c r="J87" s="405"/>
      <c r="K87" s="78"/>
      <c r="L87" s="78"/>
      <c r="M87" s="78"/>
      <c r="N87" s="78"/>
      <c r="O87" s="78"/>
      <c r="P87" s="78"/>
      <c r="Q87" s="78"/>
    </row>
    <row r="88" spans="1:17" ht="24.95" customHeight="1" x14ac:dyDescent="0.2">
      <c r="A88" s="7">
        <v>80</v>
      </c>
      <c r="B88" s="130"/>
      <c r="C88" s="126"/>
      <c r="D88" s="68"/>
      <c r="E88" s="124"/>
      <c r="F88" s="17"/>
      <c r="G88" s="16"/>
      <c r="H88" s="403"/>
      <c r="I88" s="404"/>
      <c r="J88" s="405"/>
      <c r="K88" s="78"/>
      <c r="L88" s="78"/>
      <c r="M88" s="78"/>
      <c r="N88" s="78"/>
      <c r="O88" s="78"/>
      <c r="P88" s="78"/>
      <c r="Q88" s="78"/>
    </row>
    <row r="89" spans="1:17" ht="24.95" customHeight="1" x14ac:dyDescent="0.2">
      <c r="A89" s="7">
        <v>81</v>
      </c>
      <c r="B89" s="130"/>
      <c r="C89" s="126"/>
      <c r="D89" s="68"/>
      <c r="E89" s="124"/>
      <c r="F89" s="17"/>
      <c r="G89" s="16"/>
      <c r="H89" s="403"/>
      <c r="I89" s="404"/>
      <c r="J89" s="405"/>
      <c r="K89" s="78"/>
      <c r="L89" s="78"/>
      <c r="M89" s="78"/>
      <c r="N89" s="78"/>
      <c r="O89" s="78"/>
      <c r="P89" s="78"/>
      <c r="Q89" s="78"/>
    </row>
    <row r="90" spans="1:17" ht="24.95" customHeight="1" x14ac:dyDescent="0.2">
      <c r="A90" s="7">
        <v>82</v>
      </c>
      <c r="B90" s="130"/>
      <c r="C90" s="126"/>
      <c r="D90" s="68"/>
      <c r="E90" s="124"/>
      <c r="F90" s="17"/>
      <c r="G90" s="16"/>
      <c r="H90" s="403"/>
      <c r="I90" s="404"/>
      <c r="J90" s="405"/>
      <c r="K90" s="78"/>
      <c r="L90" s="78"/>
      <c r="M90" s="78"/>
      <c r="N90" s="78"/>
      <c r="O90" s="78"/>
      <c r="P90" s="78"/>
      <c r="Q90" s="78"/>
    </row>
    <row r="91" spans="1:17" ht="24.95" customHeight="1" x14ac:dyDescent="0.2">
      <c r="A91" s="7">
        <v>83</v>
      </c>
      <c r="B91" s="130"/>
      <c r="C91" s="126"/>
      <c r="D91" s="68"/>
      <c r="E91" s="124"/>
      <c r="F91" s="17"/>
      <c r="G91" s="16"/>
      <c r="H91" s="403"/>
      <c r="I91" s="404"/>
      <c r="J91" s="405"/>
      <c r="K91" s="78"/>
      <c r="L91" s="78"/>
      <c r="M91" s="78"/>
      <c r="N91" s="78"/>
      <c r="O91" s="78"/>
      <c r="P91" s="78"/>
      <c r="Q91" s="78"/>
    </row>
    <row r="92" spans="1:17" ht="24.95" customHeight="1" x14ac:dyDescent="0.2">
      <c r="A92" s="7">
        <v>84</v>
      </c>
      <c r="B92" s="130"/>
      <c r="C92" s="126"/>
      <c r="D92" s="68"/>
      <c r="E92" s="124"/>
      <c r="F92" s="17"/>
      <c r="G92" s="16"/>
      <c r="H92" s="403"/>
      <c r="I92" s="404"/>
      <c r="J92" s="405"/>
      <c r="K92" s="78"/>
      <c r="L92" s="78"/>
      <c r="M92" s="78"/>
      <c r="N92" s="78"/>
      <c r="O92" s="78"/>
      <c r="P92" s="78"/>
      <c r="Q92" s="78"/>
    </row>
    <row r="93" spans="1:17" ht="24.95" customHeight="1" x14ac:dyDescent="0.2">
      <c r="A93" s="7">
        <v>85</v>
      </c>
      <c r="B93" s="130"/>
      <c r="C93" s="126"/>
      <c r="D93" s="68"/>
      <c r="E93" s="124"/>
      <c r="F93" s="17"/>
      <c r="G93" s="16"/>
      <c r="H93" s="403"/>
      <c r="I93" s="404"/>
      <c r="J93" s="405"/>
      <c r="K93" s="78"/>
      <c r="L93" s="78"/>
      <c r="M93" s="78"/>
      <c r="N93" s="78"/>
      <c r="O93" s="78"/>
      <c r="P93" s="78"/>
      <c r="Q93" s="78"/>
    </row>
    <row r="94" spans="1:17" ht="24.95" customHeight="1" x14ac:dyDescent="0.2">
      <c r="A94" s="7">
        <v>86</v>
      </c>
      <c r="B94" s="130"/>
      <c r="C94" s="126"/>
      <c r="D94" s="68"/>
      <c r="E94" s="124"/>
      <c r="F94" s="17"/>
      <c r="G94" s="16"/>
      <c r="H94" s="403"/>
      <c r="I94" s="404"/>
      <c r="J94" s="405"/>
      <c r="K94" s="78"/>
      <c r="L94" s="78"/>
      <c r="M94" s="78"/>
      <c r="N94" s="78"/>
      <c r="O94" s="78"/>
      <c r="P94" s="78"/>
      <c r="Q94" s="78"/>
    </row>
    <row r="95" spans="1:17" ht="24.95" customHeight="1" x14ac:dyDescent="0.2">
      <c r="A95" s="7">
        <v>87</v>
      </c>
      <c r="B95" s="130"/>
      <c r="C95" s="126"/>
      <c r="D95" s="68"/>
      <c r="E95" s="124"/>
      <c r="F95" s="17"/>
      <c r="G95" s="16"/>
      <c r="H95" s="403"/>
      <c r="I95" s="404"/>
      <c r="J95" s="405"/>
      <c r="K95" s="78"/>
      <c r="L95" s="78"/>
      <c r="M95" s="78"/>
      <c r="N95" s="78"/>
      <c r="O95" s="78"/>
      <c r="P95" s="78"/>
      <c r="Q95" s="78"/>
    </row>
    <row r="96" spans="1:17" ht="24.95" customHeight="1" x14ac:dyDescent="0.2">
      <c r="A96" s="7">
        <v>88</v>
      </c>
      <c r="B96" s="130"/>
      <c r="C96" s="126"/>
      <c r="D96" s="68"/>
      <c r="E96" s="124"/>
      <c r="F96" s="17"/>
      <c r="G96" s="16"/>
      <c r="H96" s="403"/>
      <c r="I96" s="404"/>
      <c r="J96" s="405"/>
      <c r="K96" s="78"/>
      <c r="L96" s="78"/>
      <c r="M96" s="78"/>
      <c r="N96" s="78"/>
      <c r="O96" s="78"/>
      <c r="P96" s="78"/>
      <c r="Q96" s="78"/>
    </row>
    <row r="97" spans="1:17" ht="24.95" customHeight="1" x14ac:dyDescent="0.2">
      <c r="A97" s="7">
        <v>89</v>
      </c>
      <c r="B97" s="130"/>
      <c r="C97" s="126"/>
      <c r="D97" s="68"/>
      <c r="E97" s="124"/>
      <c r="F97" s="17"/>
      <c r="G97" s="16"/>
      <c r="H97" s="403"/>
      <c r="I97" s="404"/>
      <c r="J97" s="405"/>
      <c r="K97" s="78"/>
      <c r="L97" s="78"/>
      <c r="M97" s="78"/>
      <c r="N97" s="78"/>
      <c r="O97" s="78"/>
      <c r="P97" s="78"/>
      <c r="Q97" s="78"/>
    </row>
    <row r="98" spans="1:17" ht="24.95" customHeight="1" x14ac:dyDescent="0.2">
      <c r="A98" s="7">
        <v>90</v>
      </c>
      <c r="B98" s="130"/>
      <c r="C98" s="126"/>
      <c r="D98" s="68"/>
      <c r="E98" s="124"/>
      <c r="F98" s="17"/>
      <c r="G98" s="16"/>
      <c r="H98" s="403"/>
      <c r="I98" s="404"/>
      <c r="J98" s="405"/>
      <c r="K98" s="78"/>
      <c r="L98" s="78"/>
      <c r="M98" s="78"/>
      <c r="N98" s="78"/>
      <c r="O98" s="78"/>
      <c r="P98" s="78"/>
      <c r="Q98" s="78"/>
    </row>
    <row r="99" spans="1:17" ht="24.95" customHeight="1" x14ac:dyDescent="0.2">
      <c r="A99" s="7">
        <v>91</v>
      </c>
      <c r="B99" s="131"/>
      <c r="C99" s="126"/>
      <c r="D99" s="68"/>
      <c r="E99" s="124"/>
      <c r="F99" s="17"/>
      <c r="G99" s="16"/>
      <c r="H99" s="403"/>
      <c r="I99" s="404"/>
      <c r="J99" s="405"/>
      <c r="K99" s="78"/>
      <c r="L99" s="78"/>
      <c r="M99" s="78"/>
      <c r="N99" s="78"/>
      <c r="O99" s="78"/>
      <c r="P99" s="78"/>
      <c r="Q99" s="78"/>
    </row>
    <row r="100" spans="1:17" ht="24.95" customHeight="1" x14ac:dyDescent="0.2">
      <c r="A100" s="7">
        <v>92</v>
      </c>
      <c r="B100" s="131"/>
      <c r="C100" s="126"/>
      <c r="D100" s="68"/>
      <c r="E100" s="124"/>
      <c r="F100" s="17"/>
      <c r="G100" s="16"/>
      <c r="H100" s="403"/>
      <c r="I100" s="404"/>
      <c r="J100" s="405"/>
      <c r="K100" s="78"/>
      <c r="L100" s="78"/>
      <c r="M100" s="78"/>
      <c r="N100" s="78"/>
      <c r="O100" s="78"/>
      <c r="P100" s="78"/>
      <c r="Q100" s="78"/>
    </row>
    <row r="101" spans="1:17" ht="24.95" customHeight="1" x14ac:dyDescent="0.2">
      <c r="A101" s="7">
        <v>93</v>
      </c>
      <c r="B101" s="131"/>
      <c r="C101" s="126"/>
      <c r="D101" s="68"/>
      <c r="E101" s="124"/>
      <c r="F101" s="17"/>
      <c r="G101" s="16"/>
      <c r="H101" s="403"/>
      <c r="I101" s="404"/>
      <c r="J101" s="405"/>
      <c r="K101" s="78"/>
      <c r="L101" s="78"/>
      <c r="M101" s="78"/>
      <c r="N101" s="78"/>
      <c r="O101" s="78"/>
      <c r="P101" s="78"/>
      <c r="Q101" s="78"/>
    </row>
    <row r="102" spans="1:17" ht="24.95" customHeight="1" x14ac:dyDescent="0.2">
      <c r="A102" s="7">
        <v>94</v>
      </c>
      <c r="B102" s="131"/>
      <c r="C102" s="126"/>
      <c r="D102" s="68"/>
      <c r="E102" s="124"/>
      <c r="F102" s="17"/>
      <c r="G102" s="16"/>
      <c r="H102" s="403"/>
      <c r="I102" s="404"/>
      <c r="J102" s="405"/>
      <c r="K102" s="78"/>
      <c r="L102" s="78"/>
      <c r="M102" s="78"/>
      <c r="N102" s="78"/>
      <c r="O102" s="78"/>
      <c r="P102" s="78"/>
      <c r="Q102" s="78"/>
    </row>
    <row r="103" spans="1:17" ht="24.95" customHeight="1" x14ac:dyDescent="0.2">
      <c r="A103" s="7">
        <v>95</v>
      </c>
      <c r="B103" s="131"/>
      <c r="C103" s="126"/>
      <c r="D103" s="68"/>
      <c r="E103" s="124"/>
      <c r="F103" s="17"/>
      <c r="G103" s="16"/>
      <c r="H103" s="403"/>
      <c r="I103" s="404"/>
      <c r="J103" s="405"/>
      <c r="K103" s="78"/>
      <c r="L103" s="78"/>
      <c r="M103" s="78"/>
      <c r="N103" s="78"/>
      <c r="O103" s="78"/>
      <c r="P103" s="78"/>
      <c r="Q103" s="78"/>
    </row>
    <row r="104" spans="1:17" ht="24.95" customHeight="1" x14ac:dyDescent="0.2">
      <c r="A104" s="7">
        <v>96</v>
      </c>
      <c r="B104" s="131"/>
      <c r="C104" s="126"/>
      <c r="D104" s="68"/>
      <c r="E104" s="124"/>
      <c r="F104" s="17"/>
      <c r="G104" s="16"/>
      <c r="H104" s="403"/>
      <c r="I104" s="404"/>
      <c r="J104" s="405"/>
      <c r="K104" s="78"/>
      <c r="L104" s="78"/>
      <c r="M104" s="78"/>
      <c r="N104" s="78"/>
      <c r="O104" s="78"/>
      <c r="P104" s="78"/>
      <c r="Q104" s="78"/>
    </row>
    <row r="105" spans="1:17" ht="24.95" customHeight="1" x14ac:dyDescent="0.2">
      <c r="A105" s="7">
        <v>97</v>
      </c>
      <c r="B105" s="131"/>
      <c r="C105" s="126"/>
      <c r="D105" s="68"/>
      <c r="E105" s="124"/>
      <c r="F105" s="17"/>
      <c r="G105" s="16"/>
      <c r="H105" s="403"/>
      <c r="I105" s="404"/>
      <c r="J105" s="405"/>
      <c r="K105" s="78"/>
      <c r="L105" s="78"/>
      <c r="M105" s="78"/>
      <c r="N105" s="78"/>
      <c r="O105" s="78"/>
      <c r="P105" s="78"/>
      <c r="Q105" s="78"/>
    </row>
    <row r="106" spans="1:17" ht="24.95" customHeight="1" x14ac:dyDescent="0.2">
      <c r="A106" s="7">
        <v>98</v>
      </c>
      <c r="B106" s="131"/>
      <c r="C106" s="126"/>
      <c r="D106" s="68"/>
      <c r="E106" s="124"/>
      <c r="F106" s="17"/>
      <c r="G106" s="16"/>
      <c r="H106" s="403"/>
      <c r="I106" s="404"/>
      <c r="J106" s="405"/>
      <c r="K106" s="78"/>
      <c r="L106" s="78"/>
      <c r="M106" s="78"/>
      <c r="N106" s="78"/>
      <c r="O106" s="78"/>
      <c r="P106" s="78"/>
      <c r="Q106" s="78"/>
    </row>
    <row r="107" spans="1:17" ht="24.95" customHeight="1" x14ac:dyDescent="0.2">
      <c r="A107" s="7">
        <v>99</v>
      </c>
      <c r="B107" s="131"/>
      <c r="C107" s="126"/>
      <c r="D107" s="68"/>
      <c r="E107" s="124"/>
      <c r="F107" s="17"/>
      <c r="G107" s="16"/>
      <c r="H107" s="403"/>
      <c r="I107" s="404"/>
      <c r="J107" s="405"/>
      <c r="K107" s="78"/>
      <c r="L107" s="78"/>
      <c r="M107" s="78"/>
      <c r="N107" s="78"/>
      <c r="O107" s="78"/>
      <c r="P107" s="78"/>
      <c r="Q107" s="78"/>
    </row>
    <row r="108" spans="1:17" ht="24.95" customHeight="1" x14ac:dyDescent="0.2">
      <c r="A108" s="7">
        <v>100</v>
      </c>
      <c r="B108" s="131"/>
      <c r="C108" s="126"/>
      <c r="D108" s="68"/>
      <c r="E108" s="124"/>
      <c r="F108" s="17"/>
      <c r="G108" s="16"/>
      <c r="H108" s="403"/>
      <c r="I108" s="404"/>
      <c r="J108" s="405"/>
      <c r="K108" s="78"/>
      <c r="L108" s="78"/>
      <c r="M108" s="78"/>
      <c r="N108" s="78"/>
      <c r="O108" s="78"/>
      <c r="P108" s="78"/>
      <c r="Q108" s="78"/>
    </row>
    <row r="109" spans="1:17" ht="24.95" customHeight="1" x14ac:dyDescent="0.2">
      <c r="A109" s="7">
        <v>101</v>
      </c>
      <c r="B109" s="131"/>
      <c r="C109" s="126"/>
      <c r="D109" s="68"/>
      <c r="E109" s="124"/>
      <c r="F109" s="17"/>
      <c r="G109" s="16"/>
      <c r="H109" s="403"/>
      <c r="I109" s="404"/>
      <c r="J109" s="405"/>
      <c r="K109" s="78"/>
      <c r="L109" s="78"/>
      <c r="M109" s="78"/>
      <c r="N109" s="78"/>
      <c r="O109" s="78"/>
      <c r="P109" s="78"/>
      <c r="Q109" s="78"/>
    </row>
    <row r="110" spans="1:17" ht="24.95" customHeight="1" x14ac:dyDescent="0.2">
      <c r="A110" s="7">
        <v>102</v>
      </c>
      <c r="B110" s="131"/>
      <c r="C110" s="126"/>
      <c r="D110" s="68"/>
      <c r="E110" s="124"/>
      <c r="F110" s="17"/>
      <c r="G110" s="16"/>
      <c r="H110" s="403"/>
      <c r="I110" s="404"/>
      <c r="J110" s="405"/>
      <c r="K110" s="78"/>
      <c r="L110" s="78"/>
      <c r="M110" s="78"/>
      <c r="N110" s="78"/>
      <c r="O110" s="78"/>
      <c r="P110" s="78"/>
      <c r="Q110" s="78"/>
    </row>
    <row r="111" spans="1:17" ht="24.95" customHeight="1" x14ac:dyDescent="0.2">
      <c r="A111" s="7">
        <v>103</v>
      </c>
      <c r="B111" s="131"/>
      <c r="C111" s="126"/>
      <c r="D111" s="68"/>
      <c r="E111" s="124"/>
      <c r="F111" s="17"/>
      <c r="G111" s="16"/>
      <c r="H111" s="403"/>
      <c r="I111" s="404"/>
      <c r="J111" s="405"/>
      <c r="K111" s="78"/>
      <c r="L111" s="78"/>
      <c r="M111" s="78"/>
      <c r="N111" s="78"/>
      <c r="O111" s="78"/>
      <c r="P111" s="78"/>
      <c r="Q111" s="78"/>
    </row>
    <row r="112" spans="1:17" ht="24.95" customHeight="1" x14ac:dyDescent="0.2">
      <c r="A112" s="7">
        <v>104</v>
      </c>
      <c r="B112" s="131"/>
      <c r="C112" s="126"/>
      <c r="D112" s="68"/>
      <c r="E112" s="124"/>
      <c r="F112" s="17"/>
      <c r="G112" s="16"/>
      <c r="H112" s="403"/>
      <c r="I112" s="404"/>
      <c r="J112" s="405"/>
      <c r="K112" s="78"/>
      <c r="L112" s="78"/>
      <c r="M112" s="78"/>
      <c r="N112" s="78"/>
      <c r="O112" s="78"/>
      <c r="P112" s="78"/>
      <c r="Q112" s="78"/>
    </row>
    <row r="113" spans="1:17" ht="24.95" customHeight="1" x14ac:dyDescent="0.2">
      <c r="A113" s="7">
        <v>105</v>
      </c>
      <c r="B113" s="131"/>
      <c r="C113" s="126"/>
      <c r="D113" s="68"/>
      <c r="E113" s="124"/>
      <c r="F113" s="17"/>
      <c r="G113" s="16"/>
      <c r="H113" s="403"/>
      <c r="I113" s="404"/>
      <c r="J113" s="405"/>
      <c r="K113" s="78"/>
      <c r="L113" s="78"/>
      <c r="M113" s="78"/>
      <c r="N113" s="78"/>
      <c r="O113" s="78"/>
      <c r="P113" s="78"/>
      <c r="Q113" s="78"/>
    </row>
    <row r="114" spans="1:17" ht="24.95" customHeight="1" x14ac:dyDescent="0.2">
      <c r="A114" s="7">
        <v>106</v>
      </c>
      <c r="B114" s="131"/>
      <c r="C114" s="126"/>
      <c r="D114" s="68"/>
      <c r="E114" s="124"/>
      <c r="F114" s="17"/>
      <c r="G114" s="16"/>
      <c r="H114" s="403"/>
      <c r="I114" s="404"/>
      <c r="J114" s="405"/>
      <c r="K114" s="78"/>
      <c r="L114" s="78"/>
      <c r="M114" s="78"/>
      <c r="N114" s="78"/>
      <c r="O114" s="78"/>
      <c r="P114" s="78"/>
      <c r="Q114" s="78"/>
    </row>
    <row r="115" spans="1:17" ht="24.95" customHeight="1" x14ac:dyDescent="0.2">
      <c r="A115" s="7">
        <v>107</v>
      </c>
      <c r="B115" s="131"/>
      <c r="C115" s="126"/>
      <c r="D115" s="68"/>
      <c r="E115" s="124"/>
      <c r="F115" s="17"/>
      <c r="G115" s="16"/>
      <c r="H115" s="403"/>
      <c r="I115" s="404"/>
      <c r="J115" s="405"/>
      <c r="K115" s="78"/>
      <c r="L115" s="78"/>
      <c r="M115" s="78"/>
      <c r="N115" s="78"/>
      <c r="O115" s="78"/>
      <c r="P115" s="78"/>
      <c r="Q115" s="78"/>
    </row>
    <row r="116" spans="1:17" ht="24.95" customHeight="1" x14ac:dyDescent="0.2">
      <c r="A116" s="7">
        <v>108</v>
      </c>
      <c r="B116" s="131"/>
      <c r="C116" s="126"/>
      <c r="D116" s="68"/>
      <c r="E116" s="124"/>
      <c r="F116" s="17"/>
      <c r="G116" s="16"/>
      <c r="H116" s="403"/>
      <c r="I116" s="404"/>
      <c r="J116" s="405"/>
      <c r="K116" s="78"/>
      <c r="L116" s="78"/>
      <c r="M116" s="78"/>
      <c r="N116" s="78"/>
      <c r="O116" s="78"/>
      <c r="P116" s="78"/>
      <c r="Q116" s="78"/>
    </row>
    <row r="117" spans="1:17" ht="24.95" customHeight="1" x14ac:dyDescent="0.2">
      <c r="A117" s="7">
        <v>109</v>
      </c>
      <c r="B117" s="131"/>
      <c r="C117" s="126"/>
      <c r="D117" s="68"/>
      <c r="E117" s="124"/>
      <c r="F117" s="17"/>
      <c r="G117" s="16"/>
      <c r="H117" s="403"/>
      <c r="I117" s="404"/>
      <c r="J117" s="405"/>
      <c r="K117" s="78"/>
      <c r="L117" s="78"/>
      <c r="M117" s="78"/>
      <c r="N117" s="78"/>
      <c r="O117" s="78"/>
      <c r="P117" s="78"/>
      <c r="Q117" s="78"/>
    </row>
    <row r="118" spans="1:17" ht="24.95" customHeight="1" x14ac:dyDescent="0.2">
      <c r="A118" s="7">
        <v>110</v>
      </c>
      <c r="B118" s="131"/>
      <c r="C118" s="126"/>
      <c r="D118" s="68"/>
      <c r="E118" s="124"/>
      <c r="F118" s="17"/>
      <c r="G118" s="16"/>
      <c r="H118" s="403"/>
      <c r="I118" s="404"/>
      <c r="J118" s="405"/>
      <c r="K118" s="78"/>
      <c r="L118" s="78"/>
      <c r="M118" s="78"/>
      <c r="N118" s="78"/>
      <c r="O118" s="78"/>
      <c r="P118" s="78"/>
      <c r="Q118" s="78"/>
    </row>
    <row r="119" spans="1:17" ht="24.95" customHeight="1" x14ac:dyDescent="0.2">
      <c r="A119" s="7">
        <v>111</v>
      </c>
      <c r="B119" s="131"/>
      <c r="C119" s="126"/>
      <c r="D119" s="68"/>
      <c r="E119" s="124"/>
      <c r="F119" s="17"/>
      <c r="G119" s="16"/>
      <c r="H119" s="403"/>
      <c r="I119" s="404"/>
      <c r="J119" s="405"/>
      <c r="K119" s="78"/>
      <c r="L119" s="78"/>
      <c r="M119" s="78"/>
      <c r="N119" s="78"/>
      <c r="O119" s="78"/>
      <c r="P119" s="78"/>
      <c r="Q119" s="78"/>
    </row>
    <row r="120" spans="1:17" ht="24.95" customHeight="1" x14ac:dyDescent="0.2">
      <c r="A120" s="7">
        <v>112</v>
      </c>
      <c r="B120" s="131"/>
      <c r="C120" s="126"/>
      <c r="D120" s="68"/>
      <c r="E120" s="124"/>
      <c r="F120" s="17"/>
      <c r="G120" s="16"/>
      <c r="H120" s="403"/>
      <c r="I120" s="404"/>
      <c r="J120" s="405"/>
      <c r="K120" s="78"/>
      <c r="L120" s="78"/>
      <c r="M120" s="78"/>
      <c r="N120" s="78"/>
      <c r="O120" s="78"/>
      <c r="P120" s="78"/>
      <c r="Q120" s="78"/>
    </row>
    <row r="121" spans="1:17" ht="24.95" customHeight="1" x14ac:dyDescent="0.2">
      <c r="A121" s="7">
        <v>113</v>
      </c>
      <c r="B121" s="131"/>
      <c r="C121" s="126"/>
      <c r="D121" s="68"/>
      <c r="E121" s="124"/>
      <c r="F121" s="17"/>
      <c r="G121" s="16"/>
      <c r="H121" s="403"/>
      <c r="I121" s="404"/>
      <c r="J121" s="405"/>
      <c r="K121" s="78"/>
      <c r="L121" s="78"/>
      <c r="M121" s="78"/>
      <c r="N121" s="78"/>
      <c r="O121" s="78"/>
      <c r="P121" s="78"/>
      <c r="Q121" s="78"/>
    </row>
    <row r="122" spans="1:17" ht="24.95" customHeight="1" x14ac:dyDescent="0.2">
      <c r="A122" s="7">
        <v>114</v>
      </c>
      <c r="B122" s="131"/>
      <c r="C122" s="126"/>
      <c r="D122" s="68"/>
      <c r="E122" s="124"/>
      <c r="F122" s="17"/>
      <c r="G122" s="16"/>
      <c r="H122" s="403"/>
      <c r="I122" s="404"/>
      <c r="J122" s="405"/>
      <c r="K122" s="78"/>
      <c r="L122" s="78"/>
      <c r="M122" s="78"/>
      <c r="N122" s="78"/>
      <c r="O122" s="78"/>
      <c r="P122" s="78"/>
      <c r="Q122" s="78"/>
    </row>
    <row r="123" spans="1:17" ht="24.95" customHeight="1" x14ac:dyDescent="0.2">
      <c r="A123" s="7">
        <v>115</v>
      </c>
      <c r="B123" s="131"/>
      <c r="C123" s="126"/>
      <c r="D123" s="68"/>
      <c r="E123" s="124"/>
      <c r="F123" s="17"/>
      <c r="G123" s="16"/>
      <c r="H123" s="403"/>
      <c r="I123" s="404"/>
      <c r="J123" s="405"/>
      <c r="K123" s="78"/>
      <c r="L123" s="78"/>
      <c r="M123" s="78"/>
      <c r="N123" s="78"/>
      <c r="O123" s="78"/>
      <c r="P123" s="78"/>
      <c r="Q123" s="78"/>
    </row>
    <row r="124" spans="1:17" ht="24.95" customHeight="1" x14ac:dyDescent="0.2">
      <c r="A124" s="7">
        <v>116</v>
      </c>
      <c r="B124" s="131"/>
      <c r="C124" s="126"/>
      <c r="D124" s="68"/>
      <c r="E124" s="124"/>
      <c r="F124" s="17"/>
      <c r="G124" s="16"/>
      <c r="H124" s="403"/>
      <c r="I124" s="404"/>
      <c r="J124" s="405"/>
      <c r="K124" s="78"/>
      <c r="L124" s="78"/>
      <c r="M124" s="78"/>
      <c r="N124" s="78"/>
      <c r="O124" s="78"/>
      <c r="P124" s="78"/>
      <c r="Q124" s="78"/>
    </row>
    <row r="125" spans="1:17" ht="24.95" customHeight="1" x14ac:dyDescent="0.2">
      <c r="A125" s="7">
        <v>117</v>
      </c>
      <c r="B125" s="131"/>
      <c r="C125" s="126"/>
      <c r="D125" s="68"/>
      <c r="E125" s="124"/>
      <c r="F125" s="17"/>
      <c r="G125" s="16"/>
      <c r="H125" s="403"/>
      <c r="I125" s="404"/>
      <c r="J125" s="405"/>
      <c r="K125" s="78"/>
      <c r="L125" s="78"/>
      <c r="M125" s="78"/>
      <c r="N125" s="78"/>
      <c r="O125" s="78"/>
      <c r="P125" s="78"/>
      <c r="Q125" s="78"/>
    </row>
    <row r="126" spans="1:17" ht="24.95" customHeight="1" x14ac:dyDescent="0.2">
      <c r="A126" s="7">
        <v>118</v>
      </c>
      <c r="B126" s="131"/>
      <c r="C126" s="126"/>
      <c r="D126" s="68"/>
      <c r="E126" s="124"/>
      <c r="F126" s="17"/>
      <c r="G126" s="16"/>
      <c r="H126" s="403"/>
      <c r="I126" s="404"/>
      <c r="J126" s="405"/>
      <c r="K126" s="78"/>
      <c r="L126" s="78"/>
      <c r="M126" s="78"/>
      <c r="N126" s="78"/>
      <c r="O126" s="78"/>
      <c r="P126" s="78"/>
      <c r="Q126" s="78"/>
    </row>
    <row r="127" spans="1:17" ht="24.95" customHeight="1" x14ac:dyDescent="0.2">
      <c r="A127" s="7">
        <v>119</v>
      </c>
      <c r="B127" s="131"/>
      <c r="C127" s="126"/>
      <c r="D127" s="68"/>
      <c r="E127" s="124"/>
      <c r="F127" s="17"/>
      <c r="G127" s="16"/>
      <c r="H127" s="403"/>
      <c r="I127" s="404"/>
      <c r="J127" s="405"/>
      <c r="K127" s="78"/>
      <c r="L127" s="78"/>
      <c r="M127" s="78"/>
      <c r="N127" s="78"/>
      <c r="O127" s="78"/>
      <c r="P127" s="78"/>
      <c r="Q127" s="78"/>
    </row>
    <row r="128" spans="1:17" ht="24.95" customHeight="1" x14ac:dyDescent="0.2">
      <c r="A128" s="7">
        <v>120</v>
      </c>
      <c r="B128" s="131"/>
      <c r="C128" s="126"/>
      <c r="D128" s="68"/>
      <c r="E128" s="124"/>
      <c r="F128" s="17"/>
      <c r="G128" s="16"/>
      <c r="H128" s="403"/>
      <c r="I128" s="404"/>
      <c r="J128" s="405"/>
      <c r="K128" s="78"/>
      <c r="L128" s="78"/>
      <c r="M128" s="78"/>
      <c r="N128" s="78"/>
      <c r="O128" s="78"/>
      <c r="P128" s="78"/>
      <c r="Q128" s="78"/>
    </row>
    <row r="129" spans="1:17" ht="24.95" customHeight="1" x14ac:dyDescent="0.2">
      <c r="A129" s="7">
        <v>121</v>
      </c>
      <c r="B129" s="131"/>
      <c r="C129" s="126"/>
      <c r="D129" s="68"/>
      <c r="E129" s="124"/>
      <c r="F129" s="17"/>
      <c r="G129" s="16"/>
      <c r="H129" s="403"/>
      <c r="I129" s="404"/>
      <c r="J129" s="405"/>
      <c r="K129" s="78"/>
      <c r="L129" s="78"/>
      <c r="M129" s="78"/>
      <c r="N129" s="78"/>
      <c r="O129" s="78"/>
      <c r="P129" s="78"/>
      <c r="Q129" s="78"/>
    </row>
    <row r="130" spans="1:17" ht="24.95" customHeight="1" x14ac:dyDescent="0.2">
      <c r="A130" s="7">
        <v>122</v>
      </c>
      <c r="B130" s="131"/>
      <c r="C130" s="126"/>
      <c r="D130" s="68"/>
      <c r="E130" s="124"/>
      <c r="F130" s="17"/>
      <c r="G130" s="16"/>
      <c r="H130" s="403"/>
      <c r="I130" s="404"/>
      <c r="J130" s="405"/>
      <c r="K130" s="78"/>
      <c r="L130" s="78"/>
      <c r="M130" s="78"/>
      <c r="N130" s="78"/>
      <c r="O130" s="78"/>
      <c r="P130" s="78"/>
      <c r="Q130" s="78"/>
    </row>
    <row r="131" spans="1:17" ht="24.95" customHeight="1" x14ac:dyDescent="0.2">
      <c r="A131" s="7">
        <v>123</v>
      </c>
      <c r="B131" s="131"/>
      <c r="C131" s="126"/>
      <c r="D131" s="68"/>
      <c r="E131" s="124"/>
      <c r="F131" s="17"/>
      <c r="G131" s="16"/>
      <c r="H131" s="403"/>
      <c r="I131" s="404"/>
      <c r="J131" s="405"/>
      <c r="K131" s="78"/>
      <c r="L131" s="78"/>
      <c r="M131" s="78"/>
      <c r="N131" s="78"/>
      <c r="O131" s="78"/>
      <c r="P131" s="78"/>
      <c r="Q131" s="78"/>
    </row>
    <row r="132" spans="1:17" ht="24.95" customHeight="1" x14ac:dyDescent="0.2">
      <c r="A132" s="7">
        <v>124</v>
      </c>
      <c r="B132" s="131"/>
      <c r="C132" s="126"/>
      <c r="D132" s="68"/>
      <c r="E132" s="124"/>
      <c r="F132" s="17"/>
      <c r="G132" s="16"/>
      <c r="H132" s="403"/>
      <c r="I132" s="404"/>
      <c r="J132" s="405"/>
      <c r="K132" s="78"/>
      <c r="L132" s="78"/>
      <c r="M132" s="78"/>
      <c r="N132" s="78"/>
      <c r="O132" s="78"/>
      <c r="P132" s="78"/>
      <c r="Q132" s="78"/>
    </row>
    <row r="133" spans="1:17" ht="24.95" customHeight="1" x14ac:dyDescent="0.2">
      <c r="A133" s="7">
        <v>125</v>
      </c>
      <c r="B133" s="131"/>
      <c r="C133" s="126"/>
      <c r="D133" s="68"/>
      <c r="E133" s="124"/>
      <c r="F133" s="17"/>
      <c r="G133" s="16"/>
      <c r="H133" s="403"/>
      <c r="I133" s="404"/>
      <c r="J133" s="405"/>
      <c r="K133" s="78"/>
      <c r="L133" s="78"/>
      <c r="M133" s="78"/>
      <c r="N133" s="78"/>
      <c r="O133" s="78"/>
      <c r="P133" s="78"/>
      <c r="Q133" s="78"/>
    </row>
    <row r="134" spans="1:17" ht="24.95" customHeight="1" x14ac:dyDescent="0.2">
      <c r="A134" s="7">
        <v>126</v>
      </c>
      <c r="B134" s="131"/>
      <c r="C134" s="126"/>
      <c r="D134" s="68"/>
      <c r="E134" s="124"/>
      <c r="F134" s="17"/>
      <c r="G134" s="16"/>
      <c r="H134" s="403"/>
      <c r="I134" s="404"/>
      <c r="J134" s="405"/>
      <c r="K134" s="78"/>
      <c r="L134" s="78"/>
      <c r="M134" s="78"/>
      <c r="N134" s="78"/>
      <c r="O134" s="78"/>
      <c r="P134" s="78"/>
      <c r="Q134" s="78"/>
    </row>
    <row r="135" spans="1:17" ht="24.95" customHeight="1" x14ac:dyDescent="0.2">
      <c r="A135" s="7">
        <v>127</v>
      </c>
      <c r="B135" s="131"/>
      <c r="C135" s="126"/>
      <c r="D135" s="68"/>
      <c r="E135" s="124"/>
      <c r="F135" s="17"/>
      <c r="G135" s="16"/>
      <c r="H135" s="403"/>
      <c r="I135" s="404"/>
      <c r="J135" s="405"/>
      <c r="K135" s="78"/>
      <c r="L135" s="78"/>
      <c r="M135" s="78"/>
      <c r="N135" s="78"/>
      <c r="O135" s="78"/>
      <c r="P135" s="78"/>
      <c r="Q135" s="78"/>
    </row>
    <row r="136" spans="1:17" ht="24.95" customHeight="1" x14ac:dyDescent="0.2">
      <c r="A136" s="7">
        <v>128</v>
      </c>
      <c r="B136" s="131"/>
      <c r="C136" s="126"/>
      <c r="D136" s="68"/>
      <c r="E136" s="124"/>
      <c r="F136" s="17"/>
      <c r="G136" s="16"/>
      <c r="H136" s="403"/>
      <c r="I136" s="404"/>
      <c r="J136" s="405"/>
      <c r="K136" s="78"/>
      <c r="L136" s="78"/>
      <c r="M136" s="78"/>
      <c r="N136" s="78"/>
      <c r="O136" s="78"/>
      <c r="P136" s="78"/>
      <c r="Q136" s="78"/>
    </row>
    <row r="137" spans="1:17" ht="24.95" customHeight="1" x14ac:dyDescent="0.2">
      <c r="A137" s="7">
        <v>129</v>
      </c>
      <c r="B137" s="131"/>
      <c r="C137" s="126"/>
      <c r="D137" s="68"/>
      <c r="E137" s="124"/>
      <c r="F137" s="17"/>
      <c r="G137" s="16"/>
      <c r="H137" s="403"/>
      <c r="I137" s="404"/>
      <c r="J137" s="405"/>
      <c r="K137" s="78"/>
      <c r="L137" s="78"/>
      <c r="M137" s="78"/>
      <c r="N137" s="78"/>
      <c r="O137" s="78"/>
      <c r="P137" s="78"/>
      <c r="Q137" s="78"/>
    </row>
    <row r="138" spans="1:17" ht="24.95" customHeight="1" x14ac:dyDescent="0.2">
      <c r="A138" s="7">
        <v>130</v>
      </c>
      <c r="B138" s="131"/>
      <c r="C138" s="126"/>
      <c r="D138" s="68"/>
      <c r="E138" s="124"/>
      <c r="F138" s="17"/>
      <c r="G138" s="16"/>
      <c r="H138" s="403"/>
      <c r="I138" s="404"/>
      <c r="J138" s="405"/>
      <c r="K138" s="78"/>
      <c r="L138" s="78"/>
      <c r="M138" s="78"/>
      <c r="N138" s="78"/>
      <c r="O138" s="78"/>
      <c r="P138" s="78"/>
      <c r="Q138" s="78"/>
    </row>
    <row r="139" spans="1:17" ht="24.95" customHeight="1" x14ac:dyDescent="0.2">
      <c r="A139" s="7">
        <v>131</v>
      </c>
      <c r="B139" s="131"/>
      <c r="C139" s="126"/>
      <c r="D139" s="68"/>
      <c r="E139" s="124"/>
      <c r="F139" s="17"/>
      <c r="G139" s="16"/>
      <c r="H139" s="403"/>
      <c r="I139" s="404"/>
      <c r="J139" s="405"/>
      <c r="K139" s="78"/>
      <c r="L139" s="78"/>
      <c r="M139" s="78"/>
      <c r="N139" s="78"/>
      <c r="O139" s="78"/>
      <c r="P139" s="78"/>
      <c r="Q139" s="78"/>
    </row>
    <row r="140" spans="1:17" ht="24.95" customHeight="1" x14ac:dyDescent="0.2">
      <c r="A140" s="7">
        <v>132</v>
      </c>
      <c r="B140" s="131"/>
      <c r="C140" s="126"/>
      <c r="D140" s="68"/>
      <c r="E140" s="124"/>
      <c r="F140" s="17"/>
      <c r="G140" s="16"/>
      <c r="H140" s="403"/>
      <c r="I140" s="404"/>
      <c r="J140" s="405"/>
      <c r="K140" s="78"/>
      <c r="L140" s="78"/>
      <c r="M140" s="78"/>
      <c r="N140" s="78"/>
      <c r="O140" s="78"/>
      <c r="P140" s="78"/>
      <c r="Q140" s="78"/>
    </row>
    <row r="141" spans="1:17" ht="24.95" customHeight="1" x14ac:dyDescent="0.2">
      <c r="A141" s="7">
        <v>133</v>
      </c>
      <c r="B141" s="131"/>
      <c r="C141" s="126"/>
      <c r="D141" s="68"/>
      <c r="E141" s="124"/>
      <c r="F141" s="17"/>
      <c r="G141" s="16"/>
      <c r="H141" s="403"/>
      <c r="I141" s="404"/>
      <c r="J141" s="405"/>
      <c r="K141" s="78"/>
      <c r="L141" s="78"/>
      <c r="M141" s="78"/>
      <c r="N141" s="78"/>
      <c r="O141" s="78"/>
      <c r="P141" s="78"/>
      <c r="Q141" s="78"/>
    </row>
    <row r="142" spans="1:17" ht="24.95" customHeight="1" x14ac:dyDescent="0.2">
      <c r="A142" s="7">
        <v>134</v>
      </c>
      <c r="B142" s="131"/>
      <c r="C142" s="126"/>
      <c r="D142" s="68"/>
      <c r="E142" s="124"/>
      <c r="F142" s="17"/>
      <c r="G142" s="16"/>
      <c r="H142" s="403"/>
      <c r="I142" s="404"/>
      <c r="J142" s="405"/>
      <c r="K142" s="78"/>
      <c r="L142" s="78"/>
      <c r="M142" s="78"/>
      <c r="N142" s="78"/>
      <c r="O142" s="78"/>
      <c r="P142" s="78"/>
      <c r="Q142" s="78"/>
    </row>
    <row r="143" spans="1:17" ht="24.95" customHeight="1" x14ac:dyDescent="0.2">
      <c r="A143" s="7">
        <v>135</v>
      </c>
      <c r="B143" s="131"/>
      <c r="C143" s="126"/>
      <c r="D143" s="68"/>
      <c r="E143" s="124"/>
      <c r="F143" s="17"/>
      <c r="G143" s="16"/>
      <c r="H143" s="403"/>
      <c r="I143" s="404"/>
      <c r="J143" s="405"/>
      <c r="K143" s="78"/>
      <c r="L143" s="78"/>
      <c r="M143" s="78"/>
      <c r="N143" s="78"/>
      <c r="O143" s="78"/>
      <c r="P143" s="78"/>
      <c r="Q143" s="78"/>
    </row>
    <row r="144" spans="1:17" ht="24.95" customHeight="1" x14ac:dyDescent="0.2">
      <c r="A144" s="7">
        <v>136</v>
      </c>
      <c r="B144" s="131"/>
      <c r="C144" s="126"/>
      <c r="D144" s="68"/>
      <c r="E144" s="124"/>
      <c r="F144" s="17"/>
      <c r="G144" s="16"/>
      <c r="H144" s="403"/>
      <c r="I144" s="404"/>
      <c r="J144" s="405"/>
      <c r="K144" s="78"/>
      <c r="L144" s="78"/>
      <c r="M144" s="78"/>
      <c r="N144" s="78"/>
      <c r="O144" s="78"/>
      <c r="P144" s="78"/>
      <c r="Q144" s="78"/>
    </row>
    <row r="145" spans="1:17" ht="24.95" customHeight="1" x14ac:dyDescent="0.2">
      <c r="A145" s="7">
        <v>137</v>
      </c>
      <c r="B145" s="131"/>
      <c r="C145" s="126"/>
      <c r="D145" s="68"/>
      <c r="E145" s="124"/>
      <c r="F145" s="17"/>
      <c r="G145" s="16"/>
      <c r="H145" s="403"/>
      <c r="I145" s="404"/>
      <c r="J145" s="405"/>
      <c r="K145" s="78"/>
      <c r="L145" s="78"/>
      <c r="M145" s="78"/>
      <c r="N145" s="78"/>
      <c r="O145" s="78"/>
      <c r="P145" s="78"/>
      <c r="Q145" s="78"/>
    </row>
    <row r="146" spans="1:17" ht="24.95" customHeight="1" x14ac:dyDescent="0.2">
      <c r="A146" s="7">
        <v>138</v>
      </c>
      <c r="B146" s="131"/>
      <c r="C146" s="126"/>
      <c r="D146" s="68"/>
      <c r="E146" s="124"/>
      <c r="F146" s="17"/>
      <c r="G146" s="16"/>
      <c r="H146" s="403"/>
      <c r="I146" s="404"/>
      <c r="J146" s="405"/>
      <c r="K146" s="78"/>
      <c r="L146" s="78"/>
      <c r="M146" s="78"/>
      <c r="N146" s="78"/>
      <c r="O146" s="78"/>
      <c r="P146" s="78"/>
      <c r="Q146" s="78"/>
    </row>
    <row r="147" spans="1:17" ht="24.95" customHeight="1" x14ac:dyDescent="0.2">
      <c r="A147" s="7">
        <v>139</v>
      </c>
      <c r="B147" s="131"/>
      <c r="C147" s="126"/>
      <c r="D147" s="68"/>
      <c r="E147" s="124"/>
      <c r="F147" s="17"/>
      <c r="G147" s="16"/>
      <c r="H147" s="403"/>
      <c r="I147" s="404"/>
      <c r="J147" s="405"/>
      <c r="K147" s="78"/>
      <c r="L147" s="78"/>
      <c r="M147" s="78"/>
      <c r="N147" s="78"/>
      <c r="O147" s="78"/>
      <c r="P147" s="78"/>
      <c r="Q147" s="78"/>
    </row>
    <row r="148" spans="1:17" ht="24.95" customHeight="1" x14ac:dyDescent="0.2">
      <c r="A148" s="7">
        <v>140</v>
      </c>
      <c r="B148" s="131"/>
      <c r="C148" s="126"/>
      <c r="D148" s="68"/>
      <c r="E148" s="124"/>
      <c r="F148" s="17"/>
      <c r="G148" s="16"/>
      <c r="H148" s="403"/>
      <c r="I148" s="404"/>
      <c r="J148" s="405"/>
      <c r="K148" s="78"/>
      <c r="L148" s="78"/>
      <c r="M148" s="78"/>
      <c r="N148" s="78"/>
      <c r="O148" s="78"/>
      <c r="P148" s="78"/>
      <c r="Q148" s="78"/>
    </row>
    <row r="149" spans="1:17" ht="24.95" customHeight="1" x14ac:dyDescent="0.2">
      <c r="A149" s="7">
        <v>141</v>
      </c>
      <c r="B149" s="131"/>
      <c r="C149" s="126"/>
      <c r="D149" s="68"/>
      <c r="E149" s="124"/>
      <c r="F149" s="17"/>
      <c r="G149" s="16"/>
      <c r="H149" s="403"/>
      <c r="I149" s="404"/>
      <c r="J149" s="405"/>
      <c r="K149" s="78"/>
      <c r="L149" s="78"/>
      <c r="M149" s="78"/>
      <c r="N149" s="78"/>
      <c r="O149" s="78"/>
      <c r="P149" s="78"/>
      <c r="Q149" s="78"/>
    </row>
    <row r="150" spans="1:17" ht="24.95" customHeight="1" x14ac:dyDescent="0.2">
      <c r="A150" s="7">
        <v>142</v>
      </c>
      <c r="B150" s="131"/>
      <c r="C150" s="126"/>
      <c r="D150" s="68"/>
      <c r="E150" s="124"/>
      <c r="F150" s="17"/>
      <c r="G150" s="16"/>
      <c r="H150" s="403"/>
      <c r="I150" s="404"/>
      <c r="J150" s="405"/>
      <c r="K150" s="78"/>
      <c r="L150" s="78"/>
      <c r="M150" s="78"/>
      <c r="N150" s="78"/>
      <c r="O150" s="78"/>
      <c r="P150" s="78"/>
      <c r="Q150" s="78"/>
    </row>
    <row r="151" spans="1:17" ht="24.95" customHeight="1" x14ac:dyDescent="0.2">
      <c r="A151" s="7">
        <v>143</v>
      </c>
      <c r="B151" s="131"/>
      <c r="C151" s="126"/>
      <c r="D151" s="68"/>
      <c r="E151" s="124"/>
      <c r="F151" s="17"/>
      <c r="G151" s="16"/>
      <c r="H151" s="403"/>
      <c r="I151" s="404"/>
      <c r="J151" s="405"/>
      <c r="K151" s="78"/>
      <c r="L151" s="78"/>
      <c r="M151" s="78"/>
      <c r="N151" s="78"/>
      <c r="O151" s="78"/>
      <c r="P151" s="78"/>
      <c r="Q151" s="78"/>
    </row>
    <row r="152" spans="1:17" ht="24.95" customHeight="1" x14ac:dyDescent="0.2">
      <c r="A152" s="7">
        <v>144</v>
      </c>
      <c r="B152" s="131"/>
      <c r="C152" s="126"/>
      <c r="D152" s="68"/>
      <c r="E152" s="124"/>
      <c r="F152" s="17"/>
      <c r="G152" s="16"/>
      <c r="H152" s="403"/>
      <c r="I152" s="404"/>
      <c r="J152" s="405"/>
      <c r="K152" s="78"/>
      <c r="L152" s="78"/>
      <c r="M152" s="78"/>
      <c r="N152" s="78"/>
      <c r="O152" s="78"/>
      <c r="P152" s="78"/>
      <c r="Q152" s="78"/>
    </row>
    <row r="153" spans="1:17" ht="24.95" customHeight="1" x14ac:dyDescent="0.2">
      <c r="A153" s="7">
        <v>145</v>
      </c>
      <c r="B153" s="131"/>
      <c r="C153" s="126"/>
      <c r="D153" s="68"/>
      <c r="E153" s="124"/>
      <c r="F153" s="17"/>
      <c r="G153" s="16"/>
      <c r="H153" s="403"/>
      <c r="I153" s="404"/>
      <c r="J153" s="405"/>
      <c r="K153" s="78"/>
      <c r="L153" s="78"/>
      <c r="M153" s="78"/>
      <c r="N153" s="78"/>
      <c r="O153" s="78"/>
      <c r="P153" s="78"/>
      <c r="Q153" s="78"/>
    </row>
    <row r="154" spans="1:17" ht="24.95" customHeight="1" x14ac:dyDescent="0.2">
      <c r="A154" s="7">
        <v>146</v>
      </c>
      <c r="B154" s="131"/>
      <c r="C154" s="126"/>
      <c r="D154" s="68"/>
      <c r="E154" s="124"/>
      <c r="F154" s="17"/>
      <c r="G154" s="16"/>
      <c r="H154" s="403"/>
      <c r="I154" s="404"/>
      <c r="J154" s="405"/>
      <c r="K154" s="78"/>
      <c r="L154" s="78"/>
      <c r="M154" s="78"/>
      <c r="N154" s="78"/>
      <c r="O154" s="78"/>
      <c r="P154" s="78"/>
      <c r="Q154" s="78"/>
    </row>
    <row r="155" spans="1:17" ht="24.95" customHeight="1" x14ac:dyDescent="0.2">
      <c r="A155" s="7">
        <v>147</v>
      </c>
      <c r="B155" s="131"/>
      <c r="C155" s="126"/>
      <c r="D155" s="68"/>
      <c r="E155" s="124"/>
      <c r="F155" s="17"/>
      <c r="G155" s="16"/>
      <c r="H155" s="403"/>
      <c r="I155" s="404"/>
      <c r="J155" s="405"/>
      <c r="K155" s="78"/>
      <c r="L155" s="78"/>
      <c r="M155" s="78"/>
      <c r="N155" s="78"/>
      <c r="O155" s="78"/>
      <c r="P155" s="78"/>
      <c r="Q155" s="78"/>
    </row>
    <row r="156" spans="1:17" ht="24.95" customHeight="1" x14ac:dyDescent="0.2">
      <c r="A156" s="7">
        <v>148</v>
      </c>
      <c r="B156" s="131"/>
      <c r="C156" s="126"/>
      <c r="D156" s="68"/>
      <c r="E156" s="124"/>
      <c r="F156" s="17"/>
      <c r="G156" s="16"/>
      <c r="H156" s="403"/>
      <c r="I156" s="404"/>
      <c r="J156" s="405"/>
      <c r="K156" s="78"/>
      <c r="L156" s="78"/>
      <c r="M156" s="78"/>
      <c r="N156" s="78"/>
      <c r="O156" s="78"/>
      <c r="P156" s="78"/>
      <c r="Q156" s="78"/>
    </row>
    <row r="157" spans="1:17" ht="24.95" customHeight="1" x14ac:dyDescent="0.2">
      <c r="A157" s="7">
        <v>149</v>
      </c>
      <c r="B157" s="131"/>
      <c r="C157" s="126"/>
      <c r="D157" s="68"/>
      <c r="E157" s="124"/>
      <c r="F157" s="17"/>
      <c r="G157" s="16"/>
      <c r="H157" s="403"/>
      <c r="I157" s="404"/>
      <c r="J157" s="405"/>
      <c r="K157" s="78"/>
      <c r="L157" s="78"/>
      <c r="M157" s="78"/>
      <c r="N157" s="78"/>
      <c r="O157" s="78"/>
      <c r="P157" s="78"/>
      <c r="Q157" s="78"/>
    </row>
    <row r="158" spans="1:17" ht="24.95" customHeight="1" x14ac:dyDescent="0.2">
      <c r="A158" s="7">
        <v>150</v>
      </c>
      <c r="B158" s="131"/>
      <c r="C158" s="126"/>
      <c r="D158" s="68"/>
      <c r="E158" s="124"/>
      <c r="F158" s="17"/>
      <c r="G158" s="16"/>
      <c r="H158" s="403"/>
      <c r="I158" s="404"/>
      <c r="J158" s="405"/>
      <c r="K158" s="78"/>
      <c r="L158" s="78"/>
      <c r="M158" s="78"/>
      <c r="N158" s="78"/>
      <c r="O158" s="78"/>
      <c r="P158" s="78"/>
      <c r="Q158" s="78"/>
    </row>
    <row r="159" spans="1:17" ht="24.95" customHeight="1" x14ac:dyDescent="0.2">
      <c r="A159" s="7">
        <v>151</v>
      </c>
      <c r="B159" s="131"/>
      <c r="C159" s="126"/>
      <c r="D159" s="68"/>
      <c r="E159" s="124"/>
      <c r="F159" s="17"/>
      <c r="G159" s="16"/>
      <c r="H159" s="403"/>
      <c r="I159" s="404"/>
      <c r="J159" s="405"/>
      <c r="K159" s="78"/>
      <c r="L159" s="78"/>
      <c r="M159" s="78"/>
      <c r="N159" s="78"/>
      <c r="O159" s="78"/>
      <c r="P159" s="78"/>
      <c r="Q159" s="78"/>
    </row>
    <row r="160" spans="1:17" ht="24.95" customHeight="1" x14ac:dyDescent="0.2">
      <c r="A160" s="7">
        <v>152</v>
      </c>
      <c r="B160" s="131"/>
      <c r="C160" s="126"/>
      <c r="D160" s="68"/>
      <c r="E160" s="124"/>
      <c r="F160" s="17"/>
      <c r="G160" s="16"/>
      <c r="H160" s="403"/>
      <c r="I160" s="404"/>
      <c r="J160" s="405"/>
      <c r="K160" s="78"/>
      <c r="L160" s="78"/>
      <c r="M160" s="78"/>
      <c r="N160" s="78"/>
      <c r="O160" s="78"/>
      <c r="P160" s="78"/>
      <c r="Q160" s="78"/>
    </row>
    <row r="161" spans="1:17" ht="24.95" customHeight="1" x14ac:dyDescent="0.2">
      <c r="A161" s="7">
        <v>153</v>
      </c>
      <c r="B161" s="131"/>
      <c r="C161" s="126"/>
      <c r="D161" s="68"/>
      <c r="E161" s="124"/>
      <c r="F161" s="17"/>
      <c r="G161" s="16"/>
      <c r="H161" s="403"/>
      <c r="I161" s="404"/>
      <c r="J161" s="405"/>
      <c r="K161" s="78"/>
      <c r="L161" s="78"/>
      <c r="M161" s="78"/>
      <c r="N161" s="78"/>
      <c r="O161" s="78"/>
      <c r="P161" s="78"/>
      <c r="Q161" s="78"/>
    </row>
    <row r="162" spans="1:17" ht="24.95" customHeight="1" x14ac:dyDescent="0.2">
      <c r="A162" s="7">
        <v>154</v>
      </c>
      <c r="B162" s="131"/>
      <c r="C162" s="126"/>
      <c r="D162" s="68"/>
      <c r="E162" s="124"/>
      <c r="F162" s="17"/>
      <c r="G162" s="16"/>
      <c r="H162" s="403"/>
      <c r="I162" s="404"/>
      <c r="J162" s="405"/>
      <c r="K162" s="78"/>
      <c r="L162" s="78"/>
      <c r="M162" s="78"/>
      <c r="N162" s="78"/>
      <c r="O162" s="78"/>
      <c r="P162" s="78"/>
      <c r="Q162" s="78"/>
    </row>
    <row r="163" spans="1:17" ht="24.95" customHeight="1" x14ac:dyDescent="0.2">
      <c r="A163" s="7">
        <v>155</v>
      </c>
      <c r="B163" s="131"/>
      <c r="C163" s="126"/>
      <c r="D163" s="68"/>
      <c r="E163" s="124"/>
      <c r="F163" s="17"/>
      <c r="G163" s="16"/>
      <c r="H163" s="403"/>
      <c r="I163" s="404"/>
      <c r="J163" s="405"/>
      <c r="K163" s="78"/>
      <c r="L163" s="78"/>
      <c r="M163" s="78"/>
      <c r="N163" s="78"/>
      <c r="O163" s="78"/>
      <c r="P163" s="78"/>
      <c r="Q163" s="78"/>
    </row>
    <row r="164" spans="1:17" ht="24.95" customHeight="1" x14ac:dyDescent="0.2">
      <c r="A164" s="7">
        <v>156</v>
      </c>
      <c r="B164" s="131"/>
      <c r="C164" s="126"/>
      <c r="D164" s="68"/>
      <c r="E164" s="124"/>
      <c r="F164" s="17"/>
      <c r="G164" s="16"/>
      <c r="H164" s="403"/>
      <c r="I164" s="404"/>
      <c r="J164" s="405"/>
      <c r="K164" s="78"/>
      <c r="L164" s="78"/>
      <c r="M164" s="78"/>
      <c r="N164" s="78"/>
      <c r="O164" s="78"/>
      <c r="P164" s="78"/>
      <c r="Q164" s="78"/>
    </row>
    <row r="165" spans="1:17" ht="24.95" customHeight="1" x14ac:dyDescent="0.2">
      <c r="A165" s="7">
        <v>157</v>
      </c>
      <c r="B165" s="131"/>
      <c r="C165" s="126"/>
      <c r="D165" s="68"/>
      <c r="E165" s="124"/>
      <c r="F165" s="17"/>
      <c r="G165" s="16"/>
      <c r="H165" s="403"/>
      <c r="I165" s="404"/>
      <c r="J165" s="405"/>
      <c r="K165" s="78"/>
      <c r="L165" s="78"/>
      <c r="M165" s="78"/>
      <c r="N165" s="78"/>
      <c r="O165" s="78"/>
      <c r="P165" s="78"/>
      <c r="Q165" s="78"/>
    </row>
    <row r="166" spans="1:17" ht="24.95" customHeight="1" x14ac:dyDescent="0.2">
      <c r="A166" s="7">
        <v>158</v>
      </c>
      <c r="B166" s="131"/>
      <c r="C166" s="126"/>
      <c r="D166" s="68"/>
      <c r="E166" s="124"/>
      <c r="F166" s="17"/>
      <c r="G166" s="16"/>
      <c r="H166" s="403"/>
      <c r="I166" s="404"/>
      <c r="J166" s="405"/>
      <c r="K166" s="78"/>
      <c r="L166" s="78"/>
      <c r="M166" s="78"/>
      <c r="N166" s="78"/>
      <c r="O166" s="78"/>
      <c r="P166" s="78"/>
      <c r="Q166" s="78"/>
    </row>
    <row r="167" spans="1:17" ht="24.95" customHeight="1" x14ac:dyDescent="0.2">
      <c r="A167" s="7">
        <v>159</v>
      </c>
      <c r="B167" s="131"/>
      <c r="C167" s="126"/>
      <c r="D167" s="68"/>
      <c r="E167" s="124"/>
      <c r="F167" s="17"/>
      <c r="G167" s="16"/>
      <c r="H167" s="403"/>
      <c r="I167" s="404"/>
      <c r="J167" s="405"/>
      <c r="K167" s="78"/>
      <c r="L167" s="78"/>
      <c r="M167" s="78"/>
      <c r="N167" s="78"/>
      <c r="O167" s="78"/>
      <c r="P167" s="78"/>
      <c r="Q167" s="78"/>
    </row>
    <row r="168" spans="1:17" ht="24.95" customHeight="1" x14ac:dyDescent="0.2">
      <c r="A168" s="7">
        <v>160</v>
      </c>
      <c r="B168" s="131"/>
      <c r="C168" s="126"/>
      <c r="D168" s="68"/>
      <c r="E168" s="124"/>
      <c r="F168" s="17"/>
      <c r="G168" s="16"/>
      <c r="H168" s="403"/>
      <c r="I168" s="404"/>
      <c r="J168" s="405"/>
      <c r="K168" s="78"/>
      <c r="L168" s="78"/>
      <c r="M168" s="78"/>
      <c r="N168" s="78"/>
      <c r="O168" s="78"/>
      <c r="P168" s="78"/>
      <c r="Q168" s="78"/>
    </row>
    <row r="169" spans="1:17" ht="24.95" customHeight="1" x14ac:dyDescent="0.2">
      <c r="A169" s="7">
        <v>161</v>
      </c>
      <c r="B169" s="131"/>
      <c r="C169" s="126"/>
      <c r="D169" s="68"/>
      <c r="E169" s="124"/>
      <c r="F169" s="17"/>
      <c r="G169" s="16"/>
      <c r="H169" s="403"/>
      <c r="I169" s="404"/>
      <c r="J169" s="405"/>
      <c r="K169" s="78"/>
      <c r="L169" s="78"/>
      <c r="M169" s="78"/>
      <c r="N169" s="78"/>
      <c r="O169" s="78"/>
      <c r="P169" s="78"/>
      <c r="Q169" s="78"/>
    </row>
    <row r="170" spans="1:17" ht="24.95" customHeight="1" x14ac:dyDescent="0.2">
      <c r="A170" s="7">
        <v>162</v>
      </c>
      <c r="B170" s="131"/>
      <c r="C170" s="126"/>
      <c r="D170" s="68"/>
      <c r="E170" s="124"/>
      <c r="F170" s="17"/>
      <c r="G170" s="16"/>
      <c r="H170" s="403"/>
      <c r="I170" s="404"/>
      <c r="J170" s="405"/>
      <c r="K170" s="78"/>
      <c r="L170" s="78"/>
      <c r="M170" s="78"/>
      <c r="N170" s="78"/>
      <c r="O170" s="78"/>
      <c r="P170" s="78"/>
      <c r="Q170" s="78"/>
    </row>
    <row r="171" spans="1:17" ht="24.95" customHeight="1" x14ac:dyDescent="0.2">
      <c r="A171" s="7">
        <v>163</v>
      </c>
      <c r="B171" s="131"/>
      <c r="C171" s="126"/>
      <c r="D171" s="68"/>
      <c r="E171" s="124"/>
      <c r="F171" s="17"/>
      <c r="G171" s="16"/>
      <c r="H171" s="403"/>
      <c r="I171" s="404"/>
      <c r="J171" s="405"/>
      <c r="K171" s="78"/>
      <c r="L171" s="78"/>
      <c r="M171" s="78"/>
      <c r="N171" s="78"/>
      <c r="O171" s="78"/>
      <c r="P171" s="78"/>
      <c r="Q171" s="78"/>
    </row>
    <row r="172" spans="1:17" ht="24.95" customHeight="1" x14ac:dyDescent="0.2">
      <c r="A172" s="7">
        <v>164</v>
      </c>
      <c r="B172" s="131"/>
      <c r="C172" s="126"/>
      <c r="D172" s="68"/>
      <c r="E172" s="124"/>
      <c r="F172" s="17"/>
      <c r="G172" s="16"/>
      <c r="H172" s="403"/>
      <c r="I172" s="404"/>
      <c r="J172" s="405"/>
      <c r="K172" s="78"/>
      <c r="L172" s="78"/>
      <c r="M172" s="78"/>
      <c r="N172" s="78"/>
      <c r="O172" s="78"/>
      <c r="P172" s="78"/>
      <c r="Q172" s="78"/>
    </row>
    <row r="173" spans="1:17" ht="24.95" customHeight="1" x14ac:dyDescent="0.2">
      <c r="A173" s="7">
        <v>165</v>
      </c>
      <c r="B173" s="131"/>
      <c r="C173" s="126"/>
      <c r="D173" s="68"/>
      <c r="E173" s="124"/>
      <c r="F173" s="17"/>
      <c r="G173" s="16"/>
      <c r="H173" s="403"/>
      <c r="I173" s="404"/>
      <c r="J173" s="405"/>
      <c r="K173" s="78"/>
      <c r="L173" s="78"/>
      <c r="M173" s="78"/>
      <c r="N173" s="78"/>
      <c r="O173" s="78"/>
      <c r="P173" s="78"/>
      <c r="Q173" s="78"/>
    </row>
    <row r="174" spans="1:17" ht="24.95" customHeight="1" x14ac:dyDescent="0.2">
      <c r="A174" s="7">
        <v>166</v>
      </c>
      <c r="B174" s="131"/>
      <c r="C174" s="126"/>
      <c r="D174" s="68"/>
      <c r="E174" s="124"/>
      <c r="F174" s="17"/>
      <c r="G174" s="16"/>
      <c r="H174" s="403"/>
      <c r="I174" s="404"/>
      <c r="J174" s="405"/>
      <c r="K174" s="78"/>
      <c r="L174" s="78"/>
      <c r="M174" s="78"/>
      <c r="N174" s="78"/>
      <c r="O174" s="78"/>
      <c r="P174" s="78"/>
      <c r="Q174" s="78"/>
    </row>
    <row r="175" spans="1:17" ht="24.95" customHeight="1" x14ac:dyDescent="0.2">
      <c r="A175" s="7">
        <v>167</v>
      </c>
      <c r="B175" s="131"/>
      <c r="C175" s="126"/>
      <c r="D175" s="68"/>
      <c r="E175" s="124"/>
      <c r="F175" s="17"/>
      <c r="G175" s="16"/>
      <c r="H175" s="403"/>
      <c r="I175" s="404"/>
      <c r="J175" s="405"/>
      <c r="K175" s="78"/>
      <c r="L175" s="78"/>
      <c r="M175" s="78"/>
      <c r="N175" s="78"/>
      <c r="O175" s="78"/>
      <c r="P175" s="78"/>
      <c r="Q175" s="78"/>
    </row>
    <row r="176" spans="1:17" ht="24.95" customHeight="1" x14ac:dyDescent="0.2">
      <c r="A176" s="7">
        <v>168</v>
      </c>
      <c r="B176" s="131"/>
      <c r="C176" s="126"/>
      <c r="D176" s="68"/>
      <c r="E176" s="124"/>
      <c r="F176" s="17"/>
      <c r="G176" s="16"/>
      <c r="H176" s="403"/>
      <c r="I176" s="404"/>
      <c r="J176" s="405"/>
      <c r="K176" s="78"/>
      <c r="L176" s="78"/>
      <c r="M176" s="78"/>
      <c r="N176" s="78"/>
      <c r="O176" s="78"/>
      <c r="P176" s="78"/>
      <c r="Q176" s="78"/>
    </row>
    <row r="177" spans="1:17" ht="24.95" customHeight="1" x14ac:dyDescent="0.2">
      <c r="A177" s="7">
        <v>169</v>
      </c>
      <c r="B177" s="131"/>
      <c r="C177" s="126"/>
      <c r="D177" s="68"/>
      <c r="E177" s="124"/>
      <c r="F177" s="17"/>
      <c r="G177" s="16"/>
      <c r="H177" s="403"/>
      <c r="I177" s="404"/>
      <c r="J177" s="405"/>
      <c r="K177" s="78"/>
      <c r="L177" s="78"/>
      <c r="M177" s="78"/>
      <c r="N177" s="78"/>
      <c r="O177" s="78"/>
      <c r="P177" s="78"/>
      <c r="Q177" s="78"/>
    </row>
    <row r="178" spans="1:17" ht="24.95" customHeight="1" x14ac:dyDescent="0.2">
      <c r="A178" s="7">
        <v>170</v>
      </c>
      <c r="B178" s="131"/>
      <c r="C178" s="126"/>
      <c r="D178" s="68"/>
      <c r="E178" s="124"/>
      <c r="F178" s="17"/>
      <c r="G178" s="16"/>
      <c r="H178" s="403"/>
      <c r="I178" s="404"/>
      <c r="J178" s="405"/>
      <c r="K178" s="78"/>
      <c r="L178" s="78"/>
      <c r="M178" s="78"/>
      <c r="N178" s="78"/>
      <c r="O178" s="78"/>
      <c r="P178" s="78"/>
      <c r="Q178" s="78"/>
    </row>
    <row r="179" spans="1:17" ht="24.95" customHeight="1" x14ac:dyDescent="0.2">
      <c r="A179" s="7">
        <v>171</v>
      </c>
      <c r="B179" s="131"/>
      <c r="C179" s="126"/>
      <c r="D179" s="68"/>
      <c r="E179" s="124"/>
      <c r="F179" s="17"/>
      <c r="G179" s="16"/>
      <c r="H179" s="403"/>
      <c r="I179" s="404"/>
      <c r="J179" s="405"/>
      <c r="K179" s="78"/>
      <c r="L179" s="78"/>
      <c r="M179" s="78"/>
      <c r="N179" s="78"/>
      <c r="O179" s="78"/>
      <c r="P179" s="78"/>
      <c r="Q179" s="78"/>
    </row>
    <row r="180" spans="1:17" ht="24.95" customHeight="1" x14ac:dyDescent="0.2">
      <c r="A180" s="7">
        <v>172</v>
      </c>
      <c r="B180" s="131"/>
      <c r="C180" s="126"/>
      <c r="D180" s="68"/>
      <c r="E180" s="124"/>
      <c r="F180" s="17"/>
      <c r="G180" s="16"/>
      <c r="H180" s="403"/>
      <c r="I180" s="404"/>
      <c r="J180" s="405"/>
      <c r="K180" s="78"/>
      <c r="L180" s="78"/>
      <c r="M180" s="78"/>
      <c r="N180" s="78"/>
      <c r="O180" s="78"/>
      <c r="P180" s="78"/>
      <c r="Q180" s="78"/>
    </row>
    <row r="181" spans="1:17" ht="24.95" customHeight="1" x14ac:dyDescent="0.2">
      <c r="A181" s="7">
        <v>173</v>
      </c>
      <c r="B181" s="131"/>
      <c r="C181" s="126"/>
      <c r="D181" s="68"/>
      <c r="E181" s="124"/>
      <c r="F181" s="17"/>
      <c r="G181" s="16"/>
      <c r="H181" s="403"/>
      <c r="I181" s="404"/>
      <c r="J181" s="405"/>
      <c r="K181" s="78"/>
      <c r="L181" s="78"/>
      <c r="M181" s="78"/>
      <c r="N181" s="78"/>
      <c r="O181" s="78"/>
      <c r="P181" s="78"/>
      <c r="Q181" s="78"/>
    </row>
    <row r="182" spans="1:17" ht="24.95" customHeight="1" x14ac:dyDescent="0.2">
      <c r="A182" s="7">
        <v>174</v>
      </c>
      <c r="B182" s="131"/>
      <c r="C182" s="126"/>
      <c r="D182" s="68"/>
      <c r="E182" s="124"/>
      <c r="F182" s="17"/>
      <c r="G182" s="16"/>
      <c r="H182" s="189"/>
      <c r="I182" s="200"/>
      <c r="J182" s="190"/>
      <c r="K182" s="78"/>
      <c r="L182" s="78"/>
      <c r="M182" s="78"/>
      <c r="N182" s="78"/>
      <c r="O182" s="78"/>
      <c r="P182" s="78"/>
      <c r="Q182" s="78"/>
    </row>
    <row r="183" spans="1:17" ht="24.95" customHeight="1" x14ac:dyDescent="0.2">
      <c r="A183" s="7">
        <v>175</v>
      </c>
      <c r="B183" s="131"/>
      <c r="C183" s="126"/>
      <c r="D183" s="68"/>
      <c r="E183" s="124"/>
      <c r="F183" s="17"/>
      <c r="G183" s="16"/>
      <c r="H183" s="189"/>
      <c r="I183" s="200"/>
      <c r="J183" s="190"/>
      <c r="K183" s="78"/>
      <c r="L183" s="78"/>
      <c r="M183" s="78"/>
      <c r="N183" s="78"/>
      <c r="O183" s="78"/>
      <c r="P183" s="78"/>
      <c r="Q183" s="78"/>
    </row>
    <row r="184" spans="1:17" ht="24.95" customHeight="1" x14ac:dyDescent="0.2">
      <c r="A184" s="7">
        <v>176</v>
      </c>
      <c r="B184" s="131"/>
      <c r="C184" s="126"/>
      <c r="D184" s="68"/>
      <c r="E184" s="124"/>
      <c r="F184" s="17"/>
      <c r="G184" s="16"/>
      <c r="H184" s="189"/>
      <c r="I184" s="200"/>
      <c r="J184" s="190"/>
      <c r="K184" s="78"/>
      <c r="L184" s="78"/>
      <c r="M184" s="78"/>
      <c r="N184" s="78"/>
      <c r="O184" s="78"/>
      <c r="P184" s="78"/>
      <c r="Q184" s="78"/>
    </row>
    <row r="185" spans="1:17" ht="24.95" customHeight="1" x14ac:dyDescent="0.2">
      <c r="A185" s="7">
        <v>177</v>
      </c>
      <c r="B185" s="131"/>
      <c r="C185" s="126"/>
      <c r="D185" s="68"/>
      <c r="E185" s="124"/>
      <c r="F185" s="17"/>
      <c r="G185" s="16"/>
      <c r="H185" s="189"/>
      <c r="I185" s="200"/>
      <c r="J185" s="190"/>
      <c r="K185" s="78"/>
      <c r="L185" s="78"/>
      <c r="M185" s="78"/>
      <c r="N185" s="78"/>
      <c r="O185" s="78"/>
      <c r="P185" s="78"/>
      <c r="Q185" s="78"/>
    </row>
    <row r="186" spans="1:17" ht="24.95" customHeight="1" x14ac:dyDescent="0.2">
      <c r="A186" s="7">
        <v>178</v>
      </c>
      <c r="B186" s="131"/>
      <c r="C186" s="126"/>
      <c r="D186" s="68"/>
      <c r="E186" s="124"/>
      <c r="F186" s="17"/>
      <c r="G186" s="16"/>
      <c r="H186" s="189"/>
      <c r="I186" s="200"/>
      <c r="J186" s="190"/>
      <c r="K186" s="78"/>
      <c r="L186" s="78"/>
      <c r="M186" s="78"/>
      <c r="N186" s="78"/>
      <c r="O186" s="78"/>
      <c r="P186" s="78"/>
      <c r="Q186" s="78"/>
    </row>
    <row r="187" spans="1:17" ht="24.95" customHeight="1" x14ac:dyDescent="0.2">
      <c r="A187" s="7">
        <v>179</v>
      </c>
      <c r="B187" s="131"/>
      <c r="C187" s="126"/>
      <c r="D187" s="68"/>
      <c r="E187" s="124"/>
      <c r="F187" s="17"/>
      <c r="G187" s="16"/>
      <c r="H187" s="189"/>
      <c r="I187" s="200"/>
      <c r="J187" s="190"/>
      <c r="K187" s="78"/>
      <c r="L187" s="78"/>
      <c r="M187" s="78"/>
      <c r="N187" s="78"/>
      <c r="O187" s="78"/>
      <c r="P187" s="78"/>
      <c r="Q187" s="78"/>
    </row>
    <row r="188" spans="1:17" ht="24.95" customHeight="1" x14ac:dyDescent="0.2">
      <c r="A188" s="7">
        <v>180</v>
      </c>
      <c r="B188" s="131"/>
      <c r="C188" s="126"/>
      <c r="D188" s="68"/>
      <c r="E188" s="124"/>
      <c r="F188" s="17"/>
      <c r="G188" s="16"/>
      <c r="H188" s="189"/>
      <c r="I188" s="200"/>
      <c r="J188" s="190"/>
      <c r="K188" s="78"/>
      <c r="L188" s="78"/>
      <c r="M188" s="78"/>
      <c r="N188" s="78"/>
      <c r="O188" s="78"/>
      <c r="P188" s="78"/>
      <c r="Q188" s="78"/>
    </row>
    <row r="189" spans="1:17" ht="24.95" customHeight="1" x14ac:dyDescent="0.2">
      <c r="A189" s="7">
        <v>181</v>
      </c>
      <c r="B189" s="131"/>
      <c r="C189" s="126"/>
      <c r="D189" s="68"/>
      <c r="E189" s="124"/>
      <c r="F189" s="17"/>
      <c r="G189" s="16"/>
      <c r="H189" s="189"/>
      <c r="I189" s="200"/>
      <c r="J189" s="190"/>
      <c r="K189" s="78"/>
      <c r="L189" s="78"/>
      <c r="M189" s="78"/>
      <c r="N189" s="78"/>
      <c r="O189" s="78"/>
      <c r="P189" s="78"/>
      <c r="Q189" s="78"/>
    </row>
    <row r="190" spans="1:17" ht="24.95" customHeight="1" x14ac:dyDescent="0.2">
      <c r="A190" s="7">
        <v>182</v>
      </c>
      <c r="B190" s="131"/>
      <c r="C190" s="126"/>
      <c r="D190" s="68"/>
      <c r="E190" s="124"/>
      <c r="F190" s="17"/>
      <c r="G190" s="16"/>
      <c r="H190" s="189"/>
      <c r="I190" s="200"/>
      <c r="J190" s="190"/>
      <c r="K190" s="78"/>
      <c r="L190" s="78"/>
      <c r="M190" s="78"/>
      <c r="N190" s="78"/>
      <c r="O190" s="78"/>
      <c r="P190" s="78"/>
      <c r="Q190" s="78"/>
    </row>
    <row r="191" spans="1:17" ht="24.95" customHeight="1" x14ac:dyDescent="0.2">
      <c r="A191" s="7">
        <v>183</v>
      </c>
      <c r="B191" s="131"/>
      <c r="C191" s="126"/>
      <c r="D191" s="68"/>
      <c r="E191" s="124"/>
      <c r="F191" s="17"/>
      <c r="G191" s="16"/>
      <c r="H191" s="189"/>
      <c r="I191" s="200"/>
      <c r="J191" s="190"/>
      <c r="K191" s="78"/>
      <c r="L191" s="78"/>
      <c r="M191" s="78"/>
      <c r="N191" s="78"/>
      <c r="O191" s="78"/>
      <c r="P191" s="78"/>
      <c r="Q191" s="78"/>
    </row>
    <row r="192" spans="1:17" ht="24.95" customHeight="1" x14ac:dyDescent="0.2">
      <c r="A192" s="7">
        <v>184</v>
      </c>
      <c r="B192" s="131"/>
      <c r="C192" s="126"/>
      <c r="D192" s="68"/>
      <c r="E192" s="124"/>
      <c r="F192" s="17"/>
      <c r="G192" s="16"/>
      <c r="H192" s="189"/>
      <c r="I192" s="200"/>
      <c r="J192" s="190"/>
      <c r="K192" s="78"/>
      <c r="L192" s="78"/>
      <c r="M192" s="78"/>
      <c r="N192" s="78"/>
      <c r="O192" s="78"/>
      <c r="P192" s="78"/>
      <c r="Q192" s="78"/>
    </row>
    <row r="193" spans="1:17" ht="24.95" customHeight="1" x14ac:dyDescent="0.2">
      <c r="A193" s="7">
        <v>185</v>
      </c>
      <c r="B193" s="131"/>
      <c r="C193" s="126"/>
      <c r="D193" s="68"/>
      <c r="E193" s="124"/>
      <c r="F193" s="17"/>
      <c r="G193" s="16"/>
      <c r="H193" s="189"/>
      <c r="I193" s="200"/>
      <c r="J193" s="190"/>
      <c r="K193" s="78"/>
      <c r="L193" s="78"/>
      <c r="M193" s="78"/>
      <c r="N193" s="78"/>
      <c r="O193" s="78"/>
      <c r="P193" s="78"/>
      <c r="Q193" s="78"/>
    </row>
    <row r="194" spans="1:17" ht="24.95" customHeight="1" x14ac:dyDescent="0.2">
      <c r="A194" s="7">
        <v>186</v>
      </c>
      <c r="B194" s="131"/>
      <c r="C194" s="126"/>
      <c r="D194" s="68"/>
      <c r="E194" s="124"/>
      <c r="F194" s="17"/>
      <c r="G194" s="16"/>
      <c r="H194" s="189"/>
      <c r="I194" s="200"/>
      <c r="J194" s="190"/>
      <c r="K194" s="78"/>
      <c r="L194" s="78"/>
      <c r="M194" s="78"/>
      <c r="N194" s="78"/>
      <c r="O194" s="78"/>
      <c r="P194" s="78"/>
      <c r="Q194" s="78"/>
    </row>
    <row r="195" spans="1:17" ht="24.95" customHeight="1" x14ac:dyDescent="0.2">
      <c r="A195" s="7">
        <v>187</v>
      </c>
      <c r="B195" s="131"/>
      <c r="C195" s="126"/>
      <c r="D195" s="68"/>
      <c r="E195" s="124"/>
      <c r="F195" s="17"/>
      <c r="G195" s="16"/>
      <c r="H195" s="189"/>
      <c r="I195" s="200"/>
      <c r="J195" s="190"/>
      <c r="K195" s="78"/>
      <c r="L195" s="78"/>
      <c r="M195" s="78"/>
      <c r="N195" s="78"/>
      <c r="O195" s="78"/>
      <c r="P195" s="78"/>
      <c r="Q195" s="78"/>
    </row>
    <row r="196" spans="1:17" ht="24.95" customHeight="1" x14ac:dyDescent="0.2">
      <c r="A196" s="7">
        <v>188</v>
      </c>
      <c r="B196" s="131"/>
      <c r="C196" s="126"/>
      <c r="D196" s="68"/>
      <c r="E196" s="124"/>
      <c r="F196" s="17"/>
      <c r="G196" s="16"/>
      <c r="H196" s="189"/>
      <c r="I196" s="200"/>
      <c r="J196" s="190"/>
      <c r="K196" s="78"/>
      <c r="L196" s="78"/>
      <c r="M196" s="78"/>
      <c r="N196" s="78"/>
      <c r="O196" s="78"/>
      <c r="P196" s="78"/>
      <c r="Q196" s="78"/>
    </row>
    <row r="197" spans="1:17" ht="24.95" customHeight="1" x14ac:dyDescent="0.2">
      <c r="A197" s="7">
        <v>189</v>
      </c>
      <c r="B197" s="131"/>
      <c r="C197" s="126"/>
      <c r="D197" s="68"/>
      <c r="E197" s="124"/>
      <c r="F197" s="17"/>
      <c r="G197" s="16"/>
      <c r="H197" s="189"/>
      <c r="I197" s="200"/>
      <c r="J197" s="190"/>
      <c r="K197" s="78"/>
      <c r="L197" s="78"/>
      <c r="M197" s="78"/>
      <c r="N197" s="78"/>
      <c r="O197" s="78"/>
      <c r="P197" s="78"/>
      <c r="Q197" s="78"/>
    </row>
    <row r="198" spans="1:17" ht="24.95" customHeight="1" x14ac:dyDescent="0.2">
      <c r="A198" s="7">
        <v>190</v>
      </c>
      <c r="B198" s="131"/>
      <c r="C198" s="126"/>
      <c r="D198" s="68"/>
      <c r="E198" s="124"/>
      <c r="F198" s="17"/>
      <c r="G198" s="16"/>
      <c r="H198" s="189"/>
      <c r="I198" s="200"/>
      <c r="J198" s="190"/>
      <c r="K198" s="78"/>
      <c r="L198" s="78"/>
      <c r="M198" s="78"/>
      <c r="N198" s="78"/>
      <c r="O198" s="78"/>
      <c r="P198" s="78"/>
      <c r="Q198" s="78"/>
    </row>
    <row r="199" spans="1:17" ht="24.95" customHeight="1" x14ac:dyDescent="0.2">
      <c r="A199" s="7">
        <v>191</v>
      </c>
      <c r="B199" s="131"/>
      <c r="C199" s="126"/>
      <c r="D199" s="68"/>
      <c r="E199" s="124"/>
      <c r="F199" s="17"/>
      <c r="G199" s="16"/>
      <c r="H199" s="189"/>
      <c r="I199" s="200"/>
      <c r="J199" s="190"/>
      <c r="K199" s="78"/>
      <c r="L199" s="78"/>
      <c r="M199" s="78"/>
      <c r="N199" s="78"/>
      <c r="O199" s="78"/>
      <c r="P199" s="78"/>
      <c r="Q199" s="78"/>
    </row>
    <row r="200" spans="1:17" ht="24.95" customHeight="1" x14ac:dyDescent="0.2">
      <c r="A200" s="7">
        <v>192</v>
      </c>
      <c r="B200" s="131"/>
      <c r="C200" s="126"/>
      <c r="D200" s="68"/>
      <c r="E200" s="124"/>
      <c r="F200" s="17"/>
      <c r="G200" s="16"/>
      <c r="H200" s="403"/>
      <c r="I200" s="404"/>
      <c r="J200" s="405"/>
      <c r="K200" s="78"/>
      <c r="L200" s="78"/>
      <c r="M200" s="78"/>
      <c r="N200" s="78"/>
      <c r="O200" s="78"/>
      <c r="P200" s="78"/>
      <c r="Q200" s="78"/>
    </row>
    <row r="201" spans="1:17" ht="24.95" customHeight="1" x14ac:dyDescent="0.2">
      <c r="A201" s="7">
        <v>193</v>
      </c>
      <c r="B201" s="131"/>
      <c r="C201" s="126"/>
      <c r="D201" s="68"/>
      <c r="E201" s="124"/>
      <c r="F201" s="17"/>
      <c r="G201" s="16"/>
      <c r="H201" s="403"/>
      <c r="I201" s="404"/>
      <c r="J201" s="405"/>
      <c r="K201" s="78"/>
      <c r="L201" s="78"/>
      <c r="M201" s="78"/>
      <c r="N201" s="78"/>
      <c r="O201" s="78"/>
      <c r="P201" s="78"/>
      <c r="Q201" s="78"/>
    </row>
    <row r="202" spans="1:17" ht="24.95" customHeight="1" x14ac:dyDescent="0.2">
      <c r="A202" s="7">
        <v>194</v>
      </c>
      <c r="B202" s="131"/>
      <c r="C202" s="126"/>
      <c r="D202" s="68"/>
      <c r="E202" s="124"/>
      <c r="F202" s="17"/>
      <c r="G202" s="16"/>
      <c r="H202" s="403"/>
      <c r="I202" s="404"/>
      <c r="J202" s="405"/>
      <c r="K202" s="78"/>
      <c r="L202" s="78"/>
      <c r="M202" s="78"/>
      <c r="N202" s="78"/>
      <c r="O202" s="78"/>
      <c r="P202" s="78"/>
      <c r="Q202" s="78"/>
    </row>
    <row r="203" spans="1:17" ht="24.95" customHeight="1" x14ac:dyDescent="0.2">
      <c r="A203" s="7">
        <v>195</v>
      </c>
      <c r="B203" s="131"/>
      <c r="C203" s="126"/>
      <c r="D203" s="68"/>
      <c r="E203" s="124"/>
      <c r="F203" s="17"/>
      <c r="G203" s="16"/>
      <c r="H203" s="403"/>
      <c r="I203" s="404"/>
      <c r="J203" s="405"/>
      <c r="K203" s="78"/>
      <c r="L203" s="78"/>
      <c r="M203" s="78"/>
      <c r="N203" s="78"/>
      <c r="O203" s="78"/>
      <c r="P203" s="78"/>
      <c r="Q203" s="78"/>
    </row>
    <row r="204" spans="1:17" ht="24.95" customHeight="1" x14ac:dyDescent="0.2">
      <c r="A204" s="7">
        <v>196</v>
      </c>
      <c r="B204" s="131"/>
      <c r="C204" s="126"/>
      <c r="D204" s="68"/>
      <c r="E204" s="124"/>
      <c r="F204" s="17"/>
      <c r="G204" s="16"/>
      <c r="H204" s="403"/>
      <c r="I204" s="404"/>
      <c r="J204" s="405"/>
      <c r="K204" s="78"/>
      <c r="L204" s="78"/>
      <c r="M204" s="78"/>
      <c r="N204" s="78"/>
      <c r="O204" s="78"/>
      <c r="P204" s="78"/>
      <c r="Q204" s="78"/>
    </row>
    <row r="205" spans="1:17" ht="24.95" customHeight="1" x14ac:dyDescent="0.2">
      <c r="A205" s="7">
        <v>197</v>
      </c>
      <c r="B205" s="131"/>
      <c r="C205" s="126"/>
      <c r="D205" s="68"/>
      <c r="E205" s="124"/>
      <c r="F205" s="17"/>
      <c r="G205" s="16"/>
      <c r="H205" s="403"/>
      <c r="I205" s="404"/>
      <c r="J205" s="405"/>
      <c r="K205" s="78"/>
      <c r="L205" s="78"/>
      <c r="M205" s="78"/>
      <c r="N205" s="78"/>
      <c r="O205" s="78"/>
      <c r="P205" s="78"/>
      <c r="Q205" s="78"/>
    </row>
    <row r="206" spans="1:17" ht="24.95" customHeight="1" x14ac:dyDescent="0.2">
      <c r="A206" s="7">
        <v>198</v>
      </c>
      <c r="B206" s="131"/>
      <c r="C206" s="126"/>
      <c r="D206" s="68"/>
      <c r="E206" s="124"/>
      <c r="F206" s="17"/>
      <c r="G206" s="16"/>
      <c r="H206" s="403"/>
      <c r="I206" s="404"/>
      <c r="J206" s="405"/>
      <c r="K206" s="78"/>
      <c r="L206" s="78"/>
      <c r="M206" s="78"/>
      <c r="N206" s="78"/>
      <c r="O206" s="78"/>
      <c r="P206" s="78"/>
      <c r="Q206" s="78"/>
    </row>
    <row r="207" spans="1:17" ht="24.95" customHeight="1" x14ac:dyDescent="0.2">
      <c r="A207" s="7">
        <v>199</v>
      </c>
      <c r="B207" s="131"/>
      <c r="C207" s="126"/>
      <c r="D207" s="68"/>
      <c r="E207" s="124"/>
      <c r="F207" s="17"/>
      <c r="G207" s="16"/>
      <c r="H207" s="403"/>
      <c r="I207" s="404"/>
      <c r="J207" s="405"/>
      <c r="K207" s="78"/>
      <c r="L207" s="78"/>
      <c r="M207" s="78"/>
      <c r="N207" s="78"/>
      <c r="O207" s="78"/>
      <c r="P207" s="78"/>
      <c r="Q207" s="78"/>
    </row>
    <row r="208" spans="1:17" ht="24.95" customHeight="1" thickBot="1" x14ac:dyDescent="0.25">
      <c r="A208" s="7">
        <v>200</v>
      </c>
      <c r="B208" s="132"/>
      <c r="C208" s="271"/>
      <c r="D208" s="127"/>
      <c r="E208" s="125"/>
      <c r="F208" s="18"/>
      <c r="G208" s="18"/>
      <c r="H208" s="406"/>
      <c r="I208" s="407"/>
      <c r="J208" s="408"/>
      <c r="K208" s="78"/>
      <c r="L208" s="78"/>
      <c r="M208" s="78"/>
      <c r="N208" s="78"/>
      <c r="O208" s="78"/>
      <c r="P208" s="78"/>
      <c r="Q208" s="78"/>
    </row>
  </sheetData>
  <sheetProtection sheet="1" objects="1" scenarios="1"/>
  <mergeCells count="191">
    <mergeCell ref="H200:J200"/>
    <mergeCell ref="H201:J201"/>
    <mergeCell ref="H202:J202"/>
    <mergeCell ref="H203:J203"/>
    <mergeCell ref="H204:J204"/>
    <mergeCell ref="H205:J205"/>
    <mergeCell ref="H206:J206"/>
    <mergeCell ref="H207:J207"/>
    <mergeCell ref="H208:J208"/>
    <mergeCell ref="A1:J1"/>
    <mergeCell ref="D3:F7"/>
    <mergeCell ref="G3:I7"/>
    <mergeCell ref="A6:C6"/>
    <mergeCell ref="A7:C7"/>
    <mergeCell ref="H9:J9"/>
    <mergeCell ref="H10:J10"/>
    <mergeCell ref="H11:J11"/>
    <mergeCell ref="H12:J12"/>
    <mergeCell ref="A3:B3"/>
    <mergeCell ref="A4:B4"/>
    <mergeCell ref="A5:B5"/>
    <mergeCell ref="A2:B2"/>
    <mergeCell ref="H13:J13"/>
    <mergeCell ref="H14:J14"/>
    <mergeCell ref="H15:J15"/>
    <mergeCell ref="H16:J16"/>
    <mergeCell ref="H17:J17"/>
    <mergeCell ref="H18:J18"/>
    <mergeCell ref="H19:J19"/>
    <mergeCell ref="H20:J20"/>
    <mergeCell ref="H21:J21"/>
    <mergeCell ref="H22:J22"/>
    <mergeCell ref="H23:J23"/>
    <mergeCell ref="H176:J176"/>
    <mergeCell ref="H177:J177"/>
    <mergeCell ref="H178:J178"/>
    <mergeCell ref="H179:J179"/>
    <mergeCell ref="H180:J180"/>
    <mergeCell ref="H181:J181"/>
    <mergeCell ref="H164:J164"/>
    <mergeCell ref="H165:J165"/>
    <mergeCell ref="H166:J166"/>
    <mergeCell ref="H167:J167"/>
    <mergeCell ref="H168:J168"/>
    <mergeCell ref="H169:J169"/>
    <mergeCell ref="H170:J170"/>
    <mergeCell ref="H171:J171"/>
    <mergeCell ref="H172:J172"/>
    <mergeCell ref="H173:J173"/>
    <mergeCell ref="H174:J174"/>
    <mergeCell ref="H175:J175"/>
    <mergeCell ref="H152:J152"/>
    <mergeCell ref="H153:J153"/>
    <mergeCell ref="H154:J154"/>
    <mergeCell ref="H155:J155"/>
    <mergeCell ref="H156:J156"/>
    <mergeCell ref="H157:J157"/>
    <mergeCell ref="H158:J158"/>
    <mergeCell ref="H159:J159"/>
    <mergeCell ref="H160:J160"/>
    <mergeCell ref="H161:J161"/>
    <mergeCell ref="H162:J162"/>
    <mergeCell ref="H163:J163"/>
    <mergeCell ref="H140:J140"/>
    <mergeCell ref="H141:J141"/>
    <mergeCell ref="H142:J142"/>
    <mergeCell ref="H143:J143"/>
    <mergeCell ref="H144:J144"/>
    <mergeCell ref="H145:J145"/>
    <mergeCell ref="H146:J146"/>
    <mergeCell ref="H147:J147"/>
    <mergeCell ref="H148:J148"/>
    <mergeCell ref="H149:J149"/>
    <mergeCell ref="H150:J150"/>
    <mergeCell ref="H151:J151"/>
    <mergeCell ref="H137:J137"/>
    <mergeCell ref="H138:J138"/>
    <mergeCell ref="H139:J139"/>
    <mergeCell ref="H116:J116"/>
    <mergeCell ref="H117:J117"/>
    <mergeCell ref="H118:J118"/>
    <mergeCell ref="H119:J119"/>
    <mergeCell ref="H120:J120"/>
    <mergeCell ref="H121:J121"/>
    <mergeCell ref="H122:J122"/>
    <mergeCell ref="H123:J123"/>
    <mergeCell ref="H124:J124"/>
    <mergeCell ref="H125:J125"/>
    <mergeCell ref="H126:J126"/>
    <mergeCell ref="H127:J127"/>
    <mergeCell ref="H128:J128"/>
    <mergeCell ref="H129:J129"/>
    <mergeCell ref="H130:J130"/>
    <mergeCell ref="H131:J131"/>
    <mergeCell ref="H132:J132"/>
    <mergeCell ref="H133:J133"/>
    <mergeCell ref="H134:J134"/>
    <mergeCell ref="H135:J135"/>
    <mergeCell ref="H136:J136"/>
    <mergeCell ref="H113:J113"/>
    <mergeCell ref="H114:J114"/>
    <mergeCell ref="H115:J115"/>
    <mergeCell ref="H92:J92"/>
    <mergeCell ref="H93:J93"/>
    <mergeCell ref="H94:J94"/>
    <mergeCell ref="H95:J95"/>
    <mergeCell ref="H96:J96"/>
    <mergeCell ref="H97:J97"/>
    <mergeCell ref="H98:J98"/>
    <mergeCell ref="H99:J99"/>
    <mergeCell ref="H100:J100"/>
    <mergeCell ref="H101:J101"/>
    <mergeCell ref="H102:J102"/>
    <mergeCell ref="H103:J103"/>
    <mergeCell ref="H104:J104"/>
    <mergeCell ref="H105:J105"/>
    <mergeCell ref="H106:J106"/>
    <mergeCell ref="H107:J107"/>
    <mergeCell ref="H108:J108"/>
    <mergeCell ref="H109:J109"/>
    <mergeCell ref="H110:J110"/>
    <mergeCell ref="H111:J111"/>
    <mergeCell ref="H112:J112"/>
    <mergeCell ref="H89:J89"/>
    <mergeCell ref="H90:J90"/>
    <mergeCell ref="H91:J91"/>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H86:J86"/>
    <mergeCell ref="H87:J87"/>
    <mergeCell ref="H88:J88"/>
    <mergeCell ref="H65:J65"/>
    <mergeCell ref="H66:J66"/>
    <mergeCell ref="H67:J67"/>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41:J41"/>
    <mergeCell ref="H42:J42"/>
    <mergeCell ref="H43:J4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s>
  <dataValidations count="3">
    <dataValidation type="list" allowBlank="1" showInputMessage="1" showErrorMessage="1" promptTitle="Compliance Code" prompt="1 - Compliant (service complete)_x000a_2- Not Compliant (service complete)_x000a_3 - No service provided_x000a_4 - Service incomplete_x000a_5 - Can't determine if service is indicated_x000a_6 - Patient refused/declined service_x000a_7- Excluded" sqref="G9:G208" xr:uid="{00000000-0002-0000-0E00-000000000000}">
      <formula1>"1,2,3,4,5,6,7"</formula1>
    </dataValidation>
    <dataValidation type="list" allowBlank="1" showInputMessage="1" showErrorMessage="1" sqref="D9:D208" xr:uid="{00000000-0002-0000-0E00-000001000000}">
      <formula1>"1a, 1b1, 1b2, 1c, 1d, 1e, 1f, 1g, 2a, 2b1, 2b2, 2c, 2d, 2e, 2f, 2g, h"</formula1>
    </dataValidation>
    <dataValidation type="date" allowBlank="1" showInputMessage="1" showErrorMessage="1" errorTitle="Date of birth out of range" error="For inclusion in this universe, the patient must have a date of birth between the dates of 1/1/1933 and 12/31/1999, inclusive." prompt="Include patients who were born on or after January 1, 1933, and on or before December 31, 1999." sqref="C9:C208" xr:uid="{00000000-0002-0000-0E00-000002000000}">
      <formula1>12055</formula1>
      <formula2>36525</formula2>
    </dataValidation>
  </dataValidations>
  <hyperlinks>
    <hyperlink ref="C2" r:id="rId1" xr:uid="{345D1480-660E-43B6-9E0B-865216AE4582}"/>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O208"/>
  <sheetViews>
    <sheetView zoomScaleNormal="150" workbookViewId="0">
      <selection activeCell="C3" sqref="C3"/>
    </sheetView>
  </sheetViews>
  <sheetFormatPr defaultRowHeight="12.75" x14ac:dyDescent="0.2"/>
  <cols>
    <col min="1" max="1" width="4.85546875" customWidth="1"/>
    <col min="2" max="2" width="20.85546875" style="133" customWidth="1"/>
    <col min="3" max="3" width="16.140625" customWidth="1"/>
    <col min="4" max="4" width="8.5703125" customWidth="1"/>
    <col min="5" max="5" width="11.5703125" customWidth="1"/>
    <col min="6" max="6" width="8.5703125" customWidth="1"/>
    <col min="7" max="7" width="16.5703125" bestFit="1" customWidth="1"/>
    <col min="8" max="8" width="9.42578125" bestFit="1" customWidth="1"/>
    <col min="9" max="10" width="5.7109375" customWidth="1"/>
    <col min="11" max="11" width="50.7109375" customWidth="1"/>
  </cols>
  <sheetData>
    <row r="1" spans="1:15" ht="25.5" customHeight="1" thickBot="1" x14ac:dyDescent="0.25">
      <c r="A1" s="448" t="s">
        <v>186</v>
      </c>
      <c r="B1" s="309"/>
      <c r="C1" s="309"/>
      <c r="D1" s="309"/>
      <c r="E1" s="309"/>
      <c r="F1" s="309"/>
      <c r="G1" s="309"/>
      <c r="H1" s="310"/>
      <c r="I1" s="310"/>
      <c r="J1" s="310"/>
      <c r="K1" s="311"/>
      <c r="L1" s="77"/>
      <c r="M1" s="78"/>
      <c r="N1" s="78"/>
      <c r="O1" s="78"/>
    </row>
    <row r="2" spans="1:15" ht="25.5" customHeight="1" thickBot="1" x14ac:dyDescent="0.25">
      <c r="A2" s="440" t="s">
        <v>224</v>
      </c>
      <c r="B2" s="441"/>
      <c r="C2" s="280" t="s">
        <v>283</v>
      </c>
      <c r="D2" s="283"/>
      <c r="E2" s="283"/>
      <c r="F2" s="283"/>
      <c r="G2" s="283"/>
      <c r="H2" s="283"/>
      <c r="I2" s="283"/>
      <c r="J2" s="283"/>
      <c r="K2" s="277"/>
      <c r="L2" s="77"/>
      <c r="M2" s="78"/>
      <c r="N2" s="78"/>
      <c r="O2" s="78"/>
    </row>
    <row r="3" spans="1:15" ht="29.25" customHeight="1" thickBot="1" x14ac:dyDescent="0.25">
      <c r="A3" s="436" t="s">
        <v>5</v>
      </c>
      <c r="B3" s="436"/>
      <c r="C3" s="160"/>
      <c r="D3" s="454" t="s">
        <v>266</v>
      </c>
      <c r="E3" s="455"/>
      <c r="F3" s="456"/>
      <c r="G3" s="454" t="s">
        <v>267</v>
      </c>
      <c r="H3" s="455"/>
      <c r="I3" s="455"/>
      <c r="J3" s="456"/>
      <c r="K3" s="13" t="s">
        <v>8</v>
      </c>
      <c r="L3" s="78"/>
      <c r="M3" s="78"/>
      <c r="N3" s="78"/>
      <c r="O3" s="78"/>
    </row>
    <row r="4" spans="1:15" ht="29.25" customHeight="1" thickBot="1" x14ac:dyDescent="0.25">
      <c r="A4" s="437" t="s">
        <v>7</v>
      </c>
      <c r="B4" s="437"/>
      <c r="C4" s="486">
        <f>COUNTA(B9:B208)-K4</f>
        <v>0</v>
      </c>
      <c r="D4" s="414"/>
      <c r="E4" s="457"/>
      <c r="F4" s="458"/>
      <c r="G4" s="414"/>
      <c r="H4" s="457"/>
      <c r="I4" s="457"/>
      <c r="J4" s="458"/>
      <c r="K4" s="15">
        <f>COUNTIF(I9:I208, 7)</f>
        <v>0</v>
      </c>
      <c r="L4" s="78"/>
      <c r="M4" s="78"/>
      <c r="N4" s="78"/>
      <c r="O4" s="78"/>
    </row>
    <row r="5" spans="1:15" ht="29.25" customHeight="1" x14ac:dyDescent="0.2">
      <c r="A5" s="442" t="s">
        <v>39</v>
      </c>
      <c r="B5" s="443"/>
      <c r="C5" s="488">
        <f>COUNTIF($H$9:$H$208, "3f")-(COUNTIFS($H$9:$H$208, "3f", $I$9:$I$208, 7))</f>
        <v>0</v>
      </c>
      <c r="D5" s="414"/>
      <c r="E5" s="457"/>
      <c r="F5" s="458"/>
      <c r="G5" s="414"/>
      <c r="H5" s="457"/>
      <c r="I5" s="457"/>
      <c r="J5" s="458"/>
      <c r="K5" s="281" t="s">
        <v>281</v>
      </c>
      <c r="L5" s="78"/>
      <c r="M5" s="78"/>
      <c r="N5" s="78"/>
      <c r="O5" s="78"/>
    </row>
    <row r="6" spans="1:15" ht="29.25" customHeight="1" thickBot="1" x14ac:dyDescent="0.25">
      <c r="A6" s="444"/>
      <c r="B6" s="445"/>
      <c r="C6" s="489"/>
      <c r="D6" s="414"/>
      <c r="E6" s="457"/>
      <c r="F6" s="458"/>
      <c r="G6" s="414"/>
      <c r="H6" s="457"/>
      <c r="I6" s="457"/>
      <c r="J6" s="458"/>
      <c r="K6" s="284" t="s">
        <v>297</v>
      </c>
      <c r="L6" s="78"/>
      <c r="M6" s="78"/>
      <c r="N6" s="78"/>
      <c r="O6" s="78"/>
    </row>
    <row r="7" spans="1:15" ht="50.1" customHeight="1" thickTop="1" thickBot="1" x14ac:dyDescent="0.25">
      <c r="A7" s="446"/>
      <c r="B7" s="447"/>
      <c r="C7" s="490"/>
      <c r="D7" s="451" t="s">
        <v>36</v>
      </c>
      <c r="E7" s="452"/>
      <c r="F7" s="452"/>
      <c r="G7" s="452"/>
      <c r="H7" s="452"/>
      <c r="I7" s="452"/>
      <c r="J7" s="453"/>
      <c r="K7" s="285" t="s">
        <v>282</v>
      </c>
      <c r="L7" s="78"/>
      <c r="M7" s="78"/>
      <c r="N7" s="78"/>
      <c r="O7" s="78"/>
    </row>
    <row r="8" spans="1:15" ht="71.25" customHeight="1" thickBot="1" x14ac:dyDescent="0.25">
      <c r="A8" s="3" t="s">
        <v>4</v>
      </c>
      <c r="B8" s="128" t="s">
        <v>0</v>
      </c>
      <c r="C8" s="10" t="s">
        <v>1</v>
      </c>
      <c r="D8" s="5" t="s">
        <v>37</v>
      </c>
      <c r="E8" s="11" t="s">
        <v>10</v>
      </c>
      <c r="F8" s="14" t="s">
        <v>9</v>
      </c>
      <c r="G8" s="14" t="s">
        <v>20</v>
      </c>
      <c r="H8" s="14" t="s">
        <v>40</v>
      </c>
      <c r="I8" s="14" t="s">
        <v>17</v>
      </c>
      <c r="J8" s="14"/>
      <c r="K8" s="6" t="s">
        <v>3</v>
      </c>
      <c r="L8" s="79"/>
      <c r="M8" s="78"/>
      <c r="N8" s="78"/>
      <c r="O8" s="78"/>
    </row>
    <row r="9" spans="1:15" ht="24.95" customHeight="1" x14ac:dyDescent="0.2">
      <c r="A9" s="7">
        <v>1</v>
      </c>
      <c r="B9" s="129"/>
      <c r="C9" s="126"/>
      <c r="D9" s="68"/>
      <c r="E9" s="123"/>
      <c r="F9" s="110"/>
      <c r="G9" s="139"/>
      <c r="H9" s="139"/>
      <c r="I9" s="16"/>
      <c r="J9" s="449"/>
      <c r="K9" s="450"/>
      <c r="L9" s="78"/>
      <c r="M9" s="78"/>
      <c r="N9" s="78"/>
      <c r="O9" s="78"/>
    </row>
    <row r="10" spans="1:15" ht="24.95" customHeight="1" x14ac:dyDescent="0.2">
      <c r="A10" s="8">
        <f t="shared" ref="A10:A41" si="0">1+A9</f>
        <v>2</v>
      </c>
      <c r="B10" s="129"/>
      <c r="C10" s="126"/>
      <c r="D10" s="68"/>
      <c r="E10" s="123"/>
      <c r="F10" s="111"/>
      <c r="G10" s="139"/>
      <c r="H10" s="139"/>
      <c r="I10" s="16"/>
      <c r="J10" s="403"/>
      <c r="K10" s="405"/>
      <c r="L10" s="78"/>
      <c r="M10" s="78"/>
      <c r="N10" s="78"/>
      <c r="O10" s="78"/>
    </row>
    <row r="11" spans="1:15" ht="24.95" customHeight="1" x14ac:dyDescent="0.2">
      <c r="A11" s="8">
        <f t="shared" si="0"/>
        <v>3</v>
      </c>
      <c r="B11" s="129"/>
      <c r="C11" s="126"/>
      <c r="D11" s="68"/>
      <c r="E11" s="123"/>
      <c r="F11" s="111"/>
      <c r="G11" s="139"/>
      <c r="H11" s="139"/>
      <c r="I11" s="16"/>
      <c r="J11" s="403"/>
      <c r="K11" s="405"/>
      <c r="L11" s="78"/>
      <c r="M11" s="78"/>
      <c r="N11" s="78"/>
      <c r="O11" s="78"/>
    </row>
    <row r="12" spans="1:15" ht="24.95" customHeight="1" x14ac:dyDescent="0.2">
      <c r="A12" s="8">
        <f t="shared" si="0"/>
        <v>4</v>
      </c>
      <c r="B12" s="129"/>
      <c r="C12" s="126"/>
      <c r="D12" s="68"/>
      <c r="E12" s="124"/>
      <c r="F12" s="111"/>
      <c r="G12" s="139"/>
      <c r="H12" s="139"/>
      <c r="I12" s="16"/>
      <c r="J12" s="403"/>
      <c r="K12" s="405"/>
      <c r="L12" s="78"/>
      <c r="M12" s="78"/>
      <c r="N12" s="78"/>
      <c r="O12" s="78"/>
    </row>
    <row r="13" spans="1:15" ht="24.95" customHeight="1" x14ac:dyDescent="0.2">
      <c r="A13" s="8">
        <f t="shared" si="0"/>
        <v>5</v>
      </c>
      <c r="B13" s="129"/>
      <c r="C13" s="126"/>
      <c r="D13" s="68"/>
      <c r="E13" s="124"/>
      <c r="F13" s="111"/>
      <c r="G13" s="139"/>
      <c r="H13" s="139"/>
      <c r="I13" s="16"/>
      <c r="J13" s="403"/>
      <c r="K13" s="405"/>
      <c r="L13" s="78"/>
      <c r="M13" s="78"/>
      <c r="N13" s="78"/>
      <c r="O13" s="78"/>
    </row>
    <row r="14" spans="1:15" ht="24.95" customHeight="1" x14ac:dyDescent="0.2">
      <c r="A14" s="8">
        <f t="shared" si="0"/>
        <v>6</v>
      </c>
      <c r="B14" s="129"/>
      <c r="C14" s="126"/>
      <c r="D14" s="68"/>
      <c r="E14" s="124"/>
      <c r="F14" s="111"/>
      <c r="G14" s="139"/>
      <c r="H14" s="139"/>
      <c r="I14" s="16"/>
      <c r="J14" s="403"/>
      <c r="K14" s="405"/>
      <c r="L14" s="78"/>
      <c r="M14" s="78"/>
      <c r="N14" s="78"/>
      <c r="O14" s="78"/>
    </row>
    <row r="15" spans="1:15" ht="24.95" customHeight="1" x14ac:dyDescent="0.2">
      <c r="A15" s="8">
        <f t="shared" si="0"/>
        <v>7</v>
      </c>
      <c r="B15" s="129"/>
      <c r="C15" s="126"/>
      <c r="D15" s="68"/>
      <c r="E15" s="124"/>
      <c r="F15" s="111"/>
      <c r="G15" s="139"/>
      <c r="H15" s="139"/>
      <c r="I15" s="16"/>
      <c r="J15" s="403"/>
      <c r="K15" s="405"/>
      <c r="L15" s="78"/>
      <c r="M15" s="78"/>
      <c r="N15" s="78"/>
      <c r="O15" s="78"/>
    </row>
    <row r="16" spans="1:15" ht="24.95" customHeight="1" x14ac:dyDescent="0.2">
      <c r="A16" s="8">
        <f t="shared" si="0"/>
        <v>8</v>
      </c>
      <c r="B16" s="129"/>
      <c r="C16" s="126"/>
      <c r="D16" s="68"/>
      <c r="E16" s="124"/>
      <c r="F16" s="111"/>
      <c r="G16" s="139"/>
      <c r="H16" s="139"/>
      <c r="I16" s="16"/>
      <c r="J16" s="403"/>
      <c r="K16" s="405"/>
      <c r="L16" s="78"/>
      <c r="M16" s="78"/>
      <c r="N16" s="78"/>
      <c r="O16" s="78"/>
    </row>
    <row r="17" spans="1:15" ht="24.95" customHeight="1" x14ac:dyDescent="0.2">
      <c r="A17" s="8">
        <f t="shared" si="0"/>
        <v>9</v>
      </c>
      <c r="B17" s="129"/>
      <c r="C17" s="126"/>
      <c r="D17" s="68"/>
      <c r="E17" s="124"/>
      <c r="F17" s="111"/>
      <c r="G17" s="139"/>
      <c r="H17" s="139"/>
      <c r="I17" s="16"/>
      <c r="J17" s="403"/>
      <c r="K17" s="405"/>
      <c r="L17" s="78"/>
      <c r="M17" s="78"/>
      <c r="N17" s="78"/>
      <c r="O17" s="78"/>
    </row>
    <row r="18" spans="1:15" ht="24.95" customHeight="1" x14ac:dyDescent="0.2">
      <c r="A18" s="8">
        <f t="shared" si="0"/>
        <v>10</v>
      </c>
      <c r="B18" s="129"/>
      <c r="C18" s="126"/>
      <c r="D18" s="68"/>
      <c r="E18" s="124"/>
      <c r="F18" s="111"/>
      <c r="G18" s="139"/>
      <c r="H18" s="139"/>
      <c r="I18" s="16"/>
      <c r="J18" s="403"/>
      <c r="K18" s="405"/>
      <c r="L18" s="78"/>
      <c r="M18" s="78"/>
      <c r="N18" s="78"/>
      <c r="O18" s="78"/>
    </row>
    <row r="19" spans="1:15" ht="24.95" customHeight="1" x14ac:dyDescent="0.2">
      <c r="A19" s="8">
        <f t="shared" si="0"/>
        <v>11</v>
      </c>
      <c r="B19" s="129"/>
      <c r="C19" s="126"/>
      <c r="D19" s="68"/>
      <c r="E19" s="124"/>
      <c r="F19" s="111"/>
      <c r="G19" s="139"/>
      <c r="H19" s="139"/>
      <c r="I19" s="16"/>
      <c r="J19" s="403"/>
      <c r="K19" s="405"/>
      <c r="L19" s="78"/>
      <c r="M19" s="78"/>
      <c r="N19" s="78"/>
      <c r="O19" s="78"/>
    </row>
    <row r="20" spans="1:15" ht="24.95" customHeight="1" x14ac:dyDescent="0.2">
      <c r="A20" s="8">
        <f t="shared" si="0"/>
        <v>12</v>
      </c>
      <c r="B20" s="129"/>
      <c r="C20" s="126"/>
      <c r="D20" s="68"/>
      <c r="E20" s="124"/>
      <c r="F20" s="111"/>
      <c r="G20" s="139"/>
      <c r="H20" s="139"/>
      <c r="I20" s="16"/>
      <c r="J20" s="403"/>
      <c r="K20" s="405"/>
      <c r="L20" s="78"/>
      <c r="M20" s="78"/>
      <c r="N20" s="78"/>
      <c r="O20" s="78"/>
    </row>
    <row r="21" spans="1:15" ht="24.95" customHeight="1" x14ac:dyDescent="0.2">
      <c r="A21" s="8">
        <f t="shared" si="0"/>
        <v>13</v>
      </c>
      <c r="B21" s="129"/>
      <c r="C21" s="126"/>
      <c r="D21" s="68"/>
      <c r="E21" s="124"/>
      <c r="F21" s="111"/>
      <c r="G21" s="139"/>
      <c r="H21" s="139"/>
      <c r="I21" s="16"/>
      <c r="J21" s="403"/>
      <c r="K21" s="405"/>
      <c r="L21" s="78"/>
      <c r="M21" s="78"/>
      <c r="N21" s="78"/>
      <c r="O21" s="78"/>
    </row>
    <row r="22" spans="1:15" ht="24.95" customHeight="1" x14ac:dyDescent="0.2">
      <c r="A22" s="8">
        <f t="shared" si="0"/>
        <v>14</v>
      </c>
      <c r="B22" s="129"/>
      <c r="C22" s="126"/>
      <c r="D22" s="68"/>
      <c r="E22" s="124"/>
      <c r="F22" s="111"/>
      <c r="G22" s="139"/>
      <c r="H22" s="139"/>
      <c r="I22" s="16"/>
      <c r="J22" s="403"/>
      <c r="K22" s="405"/>
      <c r="L22" s="78"/>
      <c r="M22" s="78"/>
      <c r="N22" s="78"/>
      <c r="O22" s="78"/>
    </row>
    <row r="23" spans="1:15" ht="24.95" customHeight="1" x14ac:dyDescent="0.2">
      <c r="A23" s="8">
        <f t="shared" si="0"/>
        <v>15</v>
      </c>
      <c r="B23" s="129"/>
      <c r="C23" s="126"/>
      <c r="D23" s="68"/>
      <c r="E23" s="124"/>
      <c r="F23" s="111"/>
      <c r="G23" s="139"/>
      <c r="H23" s="139"/>
      <c r="I23" s="16"/>
      <c r="J23" s="403"/>
      <c r="K23" s="405"/>
      <c r="L23" s="78"/>
      <c r="M23" s="78"/>
      <c r="N23" s="78"/>
      <c r="O23" s="78"/>
    </row>
    <row r="24" spans="1:15" ht="24.95" customHeight="1" x14ac:dyDescent="0.2">
      <c r="A24" s="8">
        <f t="shared" si="0"/>
        <v>16</v>
      </c>
      <c r="B24" s="129"/>
      <c r="C24" s="126"/>
      <c r="D24" s="68"/>
      <c r="E24" s="124"/>
      <c r="F24" s="111"/>
      <c r="G24" s="139"/>
      <c r="H24" s="139"/>
      <c r="I24" s="16"/>
      <c r="J24" s="403"/>
      <c r="K24" s="405"/>
      <c r="L24" s="78"/>
      <c r="M24" s="78"/>
      <c r="N24" s="78"/>
      <c r="O24" s="78"/>
    </row>
    <row r="25" spans="1:15" ht="24.95" customHeight="1" x14ac:dyDescent="0.2">
      <c r="A25" s="8">
        <f t="shared" si="0"/>
        <v>17</v>
      </c>
      <c r="B25" s="129"/>
      <c r="C25" s="126"/>
      <c r="D25" s="68"/>
      <c r="E25" s="124"/>
      <c r="F25" s="111"/>
      <c r="G25" s="139"/>
      <c r="H25" s="139"/>
      <c r="I25" s="16"/>
      <c r="J25" s="403"/>
      <c r="K25" s="405"/>
      <c r="L25" s="78"/>
      <c r="M25" s="78"/>
      <c r="N25" s="78"/>
      <c r="O25" s="78"/>
    </row>
    <row r="26" spans="1:15" ht="24.95" customHeight="1" x14ac:dyDescent="0.2">
      <c r="A26" s="8">
        <f t="shared" si="0"/>
        <v>18</v>
      </c>
      <c r="B26" s="129"/>
      <c r="C26" s="126"/>
      <c r="D26" s="68"/>
      <c r="E26" s="124"/>
      <c r="F26" s="111"/>
      <c r="G26" s="139"/>
      <c r="H26" s="139"/>
      <c r="I26" s="16"/>
      <c r="J26" s="403"/>
      <c r="K26" s="405"/>
      <c r="L26" s="78"/>
      <c r="M26" s="78"/>
      <c r="N26" s="78"/>
      <c r="O26" s="78"/>
    </row>
    <row r="27" spans="1:15" ht="24.95" customHeight="1" x14ac:dyDescent="0.2">
      <c r="A27" s="8">
        <f t="shared" si="0"/>
        <v>19</v>
      </c>
      <c r="B27" s="129"/>
      <c r="C27" s="126"/>
      <c r="D27" s="68"/>
      <c r="E27" s="124"/>
      <c r="F27" s="111"/>
      <c r="G27" s="139"/>
      <c r="H27" s="139"/>
      <c r="I27" s="16"/>
      <c r="J27" s="403"/>
      <c r="K27" s="405"/>
      <c r="L27" s="78"/>
      <c r="M27" s="78"/>
      <c r="N27" s="78"/>
      <c r="O27" s="78"/>
    </row>
    <row r="28" spans="1:15" ht="24.95" customHeight="1" x14ac:dyDescent="0.2">
      <c r="A28" s="8">
        <f t="shared" si="0"/>
        <v>20</v>
      </c>
      <c r="B28" s="129"/>
      <c r="C28" s="126"/>
      <c r="D28" s="68"/>
      <c r="E28" s="124"/>
      <c r="F28" s="111"/>
      <c r="G28" s="139"/>
      <c r="H28" s="139"/>
      <c r="I28" s="16"/>
      <c r="J28" s="403"/>
      <c r="K28" s="405"/>
      <c r="L28" s="78"/>
      <c r="M28" s="78"/>
      <c r="N28" s="78"/>
      <c r="O28" s="78"/>
    </row>
    <row r="29" spans="1:15" ht="24.95" customHeight="1" x14ac:dyDescent="0.2">
      <c r="A29" s="8">
        <f t="shared" si="0"/>
        <v>21</v>
      </c>
      <c r="B29" s="129"/>
      <c r="C29" s="126"/>
      <c r="D29" s="68"/>
      <c r="E29" s="124"/>
      <c r="F29" s="111"/>
      <c r="G29" s="139"/>
      <c r="H29" s="139"/>
      <c r="I29" s="16"/>
      <c r="J29" s="403"/>
      <c r="K29" s="405"/>
      <c r="L29" s="78"/>
      <c r="M29" s="78"/>
      <c r="N29" s="78"/>
      <c r="O29" s="78"/>
    </row>
    <row r="30" spans="1:15" ht="24.95" customHeight="1" x14ac:dyDescent="0.2">
      <c r="A30" s="8">
        <f t="shared" si="0"/>
        <v>22</v>
      </c>
      <c r="B30" s="129"/>
      <c r="C30" s="126"/>
      <c r="D30" s="68"/>
      <c r="E30" s="124"/>
      <c r="F30" s="111"/>
      <c r="G30" s="139"/>
      <c r="H30" s="139"/>
      <c r="I30" s="16"/>
      <c r="J30" s="403"/>
      <c r="K30" s="405"/>
      <c r="L30" s="78"/>
      <c r="M30" s="78"/>
      <c r="N30" s="78"/>
      <c r="O30" s="78"/>
    </row>
    <row r="31" spans="1:15" ht="24.95" customHeight="1" x14ac:dyDescent="0.2">
      <c r="A31" s="8">
        <f t="shared" si="0"/>
        <v>23</v>
      </c>
      <c r="B31" s="129"/>
      <c r="C31" s="126"/>
      <c r="D31" s="68"/>
      <c r="E31" s="124"/>
      <c r="F31" s="111"/>
      <c r="G31" s="139"/>
      <c r="H31" s="139"/>
      <c r="I31" s="16"/>
      <c r="J31" s="403"/>
      <c r="K31" s="405"/>
      <c r="L31" s="78"/>
      <c r="M31" s="78"/>
      <c r="N31" s="78"/>
      <c r="O31" s="78"/>
    </row>
    <row r="32" spans="1:15" ht="24.95" customHeight="1" x14ac:dyDescent="0.2">
      <c r="A32" s="8">
        <f t="shared" si="0"/>
        <v>24</v>
      </c>
      <c r="B32" s="129"/>
      <c r="C32" s="126"/>
      <c r="D32" s="68"/>
      <c r="E32" s="124"/>
      <c r="F32" s="111"/>
      <c r="G32" s="139"/>
      <c r="H32" s="139"/>
      <c r="I32" s="16"/>
      <c r="J32" s="403"/>
      <c r="K32" s="405"/>
      <c r="L32" s="78"/>
      <c r="M32" s="78"/>
      <c r="N32" s="78"/>
      <c r="O32" s="78"/>
    </row>
    <row r="33" spans="1:15" ht="24.95" customHeight="1" x14ac:dyDescent="0.2">
      <c r="A33" s="8">
        <f t="shared" si="0"/>
        <v>25</v>
      </c>
      <c r="B33" s="129"/>
      <c r="C33" s="126"/>
      <c r="D33" s="68"/>
      <c r="E33" s="124"/>
      <c r="F33" s="111"/>
      <c r="G33" s="139"/>
      <c r="H33" s="139"/>
      <c r="I33" s="16"/>
      <c r="J33" s="403"/>
      <c r="K33" s="405"/>
      <c r="L33" s="78"/>
      <c r="M33" s="78"/>
      <c r="N33" s="78"/>
      <c r="O33" s="78"/>
    </row>
    <row r="34" spans="1:15" ht="24.95" customHeight="1" x14ac:dyDescent="0.2">
      <c r="A34" s="8">
        <f t="shared" si="0"/>
        <v>26</v>
      </c>
      <c r="B34" s="129"/>
      <c r="C34" s="126"/>
      <c r="D34" s="68"/>
      <c r="E34" s="124"/>
      <c r="F34" s="111"/>
      <c r="G34" s="139"/>
      <c r="H34" s="139"/>
      <c r="I34" s="16"/>
      <c r="J34" s="403"/>
      <c r="K34" s="405"/>
      <c r="L34" s="78"/>
      <c r="M34" s="78"/>
      <c r="N34" s="78"/>
      <c r="O34" s="78"/>
    </row>
    <row r="35" spans="1:15" ht="24.95" customHeight="1" x14ac:dyDescent="0.2">
      <c r="A35" s="8">
        <f t="shared" si="0"/>
        <v>27</v>
      </c>
      <c r="B35" s="129"/>
      <c r="C35" s="126"/>
      <c r="D35" s="68"/>
      <c r="E35" s="124"/>
      <c r="F35" s="111"/>
      <c r="G35" s="139"/>
      <c r="H35" s="139"/>
      <c r="I35" s="16"/>
      <c r="J35" s="403"/>
      <c r="K35" s="405"/>
      <c r="L35" s="78"/>
      <c r="M35" s="78"/>
      <c r="N35" s="78"/>
      <c r="O35" s="78"/>
    </row>
    <row r="36" spans="1:15" ht="24.95" customHeight="1" x14ac:dyDescent="0.2">
      <c r="A36" s="8">
        <f t="shared" si="0"/>
        <v>28</v>
      </c>
      <c r="B36" s="129"/>
      <c r="C36" s="126"/>
      <c r="D36" s="68"/>
      <c r="E36" s="124"/>
      <c r="F36" s="111"/>
      <c r="G36" s="139"/>
      <c r="H36" s="139"/>
      <c r="I36" s="16"/>
      <c r="J36" s="403"/>
      <c r="K36" s="405"/>
      <c r="L36" s="78"/>
      <c r="M36" s="78"/>
      <c r="N36" s="78"/>
      <c r="O36" s="78"/>
    </row>
    <row r="37" spans="1:15" ht="24.95" customHeight="1" x14ac:dyDescent="0.2">
      <c r="A37" s="8">
        <f t="shared" si="0"/>
        <v>29</v>
      </c>
      <c r="B37" s="129"/>
      <c r="C37" s="126"/>
      <c r="D37" s="68"/>
      <c r="E37" s="124"/>
      <c r="F37" s="111"/>
      <c r="G37" s="139"/>
      <c r="H37" s="139"/>
      <c r="I37" s="16"/>
      <c r="J37" s="403"/>
      <c r="K37" s="405"/>
      <c r="L37" s="78"/>
      <c r="M37" s="78"/>
      <c r="N37" s="78"/>
      <c r="O37" s="78"/>
    </row>
    <row r="38" spans="1:15" ht="24.95" customHeight="1" x14ac:dyDescent="0.2">
      <c r="A38" s="8">
        <f t="shared" si="0"/>
        <v>30</v>
      </c>
      <c r="B38" s="129"/>
      <c r="C38" s="126"/>
      <c r="D38" s="68"/>
      <c r="E38" s="124"/>
      <c r="F38" s="111"/>
      <c r="G38" s="139"/>
      <c r="H38" s="139"/>
      <c r="I38" s="16"/>
      <c r="J38" s="403"/>
      <c r="K38" s="405"/>
      <c r="L38" s="78"/>
      <c r="M38" s="78"/>
      <c r="N38" s="78"/>
      <c r="O38" s="78"/>
    </row>
    <row r="39" spans="1:15" ht="24.95" customHeight="1" x14ac:dyDescent="0.2">
      <c r="A39" s="8">
        <f t="shared" si="0"/>
        <v>31</v>
      </c>
      <c r="B39" s="129"/>
      <c r="C39" s="126"/>
      <c r="D39" s="68"/>
      <c r="E39" s="124"/>
      <c r="F39" s="111"/>
      <c r="G39" s="139"/>
      <c r="H39" s="139"/>
      <c r="I39" s="16"/>
      <c r="J39" s="403"/>
      <c r="K39" s="405"/>
      <c r="L39" s="78"/>
      <c r="M39" s="78"/>
      <c r="N39" s="78"/>
      <c r="O39" s="78"/>
    </row>
    <row r="40" spans="1:15" ht="24.95" customHeight="1" x14ac:dyDescent="0.2">
      <c r="A40" s="8">
        <f t="shared" si="0"/>
        <v>32</v>
      </c>
      <c r="B40" s="129"/>
      <c r="C40" s="126"/>
      <c r="D40" s="68"/>
      <c r="E40" s="124"/>
      <c r="F40" s="111"/>
      <c r="G40" s="139"/>
      <c r="H40" s="139"/>
      <c r="I40" s="16"/>
      <c r="J40" s="403"/>
      <c r="K40" s="405"/>
      <c r="L40" s="78"/>
      <c r="M40" s="78"/>
      <c r="N40" s="78"/>
      <c r="O40" s="78"/>
    </row>
    <row r="41" spans="1:15" ht="24.95" customHeight="1" x14ac:dyDescent="0.2">
      <c r="A41" s="8">
        <f t="shared" si="0"/>
        <v>33</v>
      </c>
      <c r="B41" s="129"/>
      <c r="C41" s="126"/>
      <c r="D41" s="68"/>
      <c r="E41" s="124"/>
      <c r="F41" s="111"/>
      <c r="G41" s="139"/>
      <c r="H41" s="139"/>
      <c r="I41" s="16"/>
      <c r="J41" s="403"/>
      <c r="K41" s="405"/>
      <c r="L41" s="78"/>
      <c r="M41" s="78"/>
      <c r="N41" s="78"/>
      <c r="O41" s="78"/>
    </row>
    <row r="42" spans="1:15" ht="24.95" customHeight="1" x14ac:dyDescent="0.2">
      <c r="A42" s="8">
        <f t="shared" ref="A42:A73" si="1">1+A41</f>
        <v>34</v>
      </c>
      <c r="B42" s="129"/>
      <c r="C42" s="126"/>
      <c r="D42" s="68"/>
      <c r="E42" s="124"/>
      <c r="F42" s="111"/>
      <c r="G42" s="139"/>
      <c r="H42" s="139"/>
      <c r="I42" s="16"/>
      <c r="J42" s="403"/>
      <c r="K42" s="405"/>
      <c r="L42" s="78"/>
      <c r="M42" s="78"/>
      <c r="N42" s="78"/>
      <c r="O42" s="78"/>
    </row>
    <row r="43" spans="1:15" ht="24.95" customHeight="1" x14ac:dyDescent="0.2">
      <c r="A43" s="8">
        <f t="shared" si="1"/>
        <v>35</v>
      </c>
      <c r="B43" s="129"/>
      <c r="C43" s="126"/>
      <c r="D43" s="68"/>
      <c r="E43" s="124"/>
      <c r="F43" s="111"/>
      <c r="G43" s="139"/>
      <c r="H43" s="139"/>
      <c r="I43" s="16"/>
      <c r="J43" s="403"/>
      <c r="K43" s="405"/>
      <c r="L43" s="78"/>
      <c r="M43" s="78"/>
      <c r="N43" s="78"/>
      <c r="O43" s="78"/>
    </row>
    <row r="44" spans="1:15" ht="24.95" customHeight="1" x14ac:dyDescent="0.2">
      <c r="A44" s="8">
        <f t="shared" si="1"/>
        <v>36</v>
      </c>
      <c r="B44" s="129"/>
      <c r="C44" s="126"/>
      <c r="D44" s="68"/>
      <c r="E44" s="124"/>
      <c r="F44" s="111"/>
      <c r="G44" s="139"/>
      <c r="H44" s="139"/>
      <c r="I44" s="16"/>
      <c r="J44" s="403"/>
      <c r="K44" s="405"/>
      <c r="L44" s="78"/>
      <c r="M44" s="78"/>
      <c r="N44" s="78"/>
      <c r="O44" s="78"/>
    </row>
    <row r="45" spans="1:15" ht="24.95" customHeight="1" x14ac:dyDescent="0.2">
      <c r="A45" s="8">
        <f t="shared" si="1"/>
        <v>37</v>
      </c>
      <c r="B45" s="129"/>
      <c r="C45" s="126"/>
      <c r="D45" s="68"/>
      <c r="E45" s="124"/>
      <c r="F45" s="111"/>
      <c r="G45" s="139"/>
      <c r="H45" s="139"/>
      <c r="I45" s="16"/>
      <c r="J45" s="403"/>
      <c r="K45" s="405"/>
      <c r="L45" s="78"/>
      <c r="M45" s="78"/>
      <c r="N45" s="78"/>
      <c r="O45" s="78"/>
    </row>
    <row r="46" spans="1:15" ht="24.95" customHeight="1" x14ac:dyDescent="0.2">
      <c r="A46" s="8">
        <f t="shared" si="1"/>
        <v>38</v>
      </c>
      <c r="B46" s="129"/>
      <c r="C46" s="126"/>
      <c r="D46" s="68"/>
      <c r="E46" s="124"/>
      <c r="F46" s="111"/>
      <c r="G46" s="139"/>
      <c r="H46" s="139"/>
      <c r="I46" s="16"/>
      <c r="J46" s="403"/>
      <c r="K46" s="405"/>
      <c r="L46" s="78"/>
      <c r="M46" s="78"/>
      <c r="N46" s="78"/>
      <c r="O46" s="78"/>
    </row>
    <row r="47" spans="1:15" ht="24.95" customHeight="1" x14ac:dyDescent="0.2">
      <c r="A47" s="8">
        <f t="shared" si="1"/>
        <v>39</v>
      </c>
      <c r="B47" s="129"/>
      <c r="C47" s="126"/>
      <c r="D47" s="68"/>
      <c r="E47" s="124"/>
      <c r="F47" s="111"/>
      <c r="G47" s="139"/>
      <c r="H47" s="139"/>
      <c r="I47" s="16"/>
      <c r="J47" s="403"/>
      <c r="K47" s="405"/>
      <c r="L47" s="78"/>
      <c r="M47" s="78"/>
      <c r="N47" s="78"/>
      <c r="O47" s="78"/>
    </row>
    <row r="48" spans="1:15" ht="24.95" customHeight="1" x14ac:dyDescent="0.2">
      <c r="A48" s="8">
        <f t="shared" si="1"/>
        <v>40</v>
      </c>
      <c r="B48" s="129"/>
      <c r="C48" s="126"/>
      <c r="D48" s="68"/>
      <c r="E48" s="124"/>
      <c r="F48" s="111"/>
      <c r="G48" s="139"/>
      <c r="H48" s="139"/>
      <c r="I48" s="16"/>
      <c r="J48" s="403"/>
      <c r="K48" s="405"/>
      <c r="L48" s="78"/>
      <c r="M48" s="78"/>
      <c r="N48" s="78"/>
      <c r="O48" s="78"/>
    </row>
    <row r="49" spans="1:15" ht="24.95" customHeight="1" x14ac:dyDescent="0.2">
      <c r="A49" s="8">
        <f t="shared" si="1"/>
        <v>41</v>
      </c>
      <c r="B49" s="129"/>
      <c r="C49" s="126"/>
      <c r="D49" s="68"/>
      <c r="E49" s="124"/>
      <c r="F49" s="111"/>
      <c r="G49" s="139"/>
      <c r="H49" s="139"/>
      <c r="I49" s="16"/>
      <c r="J49" s="403"/>
      <c r="K49" s="405"/>
      <c r="L49" s="78"/>
      <c r="M49" s="78"/>
      <c r="N49" s="78"/>
      <c r="O49" s="78"/>
    </row>
    <row r="50" spans="1:15" ht="24.95" customHeight="1" x14ac:dyDescent="0.2">
      <c r="A50" s="8">
        <f t="shared" si="1"/>
        <v>42</v>
      </c>
      <c r="B50" s="129"/>
      <c r="C50" s="126"/>
      <c r="D50" s="68"/>
      <c r="E50" s="124"/>
      <c r="F50" s="111"/>
      <c r="G50" s="139"/>
      <c r="H50" s="139"/>
      <c r="I50" s="16"/>
      <c r="J50" s="403"/>
      <c r="K50" s="405"/>
      <c r="L50" s="78"/>
      <c r="M50" s="78"/>
      <c r="N50" s="78"/>
      <c r="O50" s="78"/>
    </row>
    <row r="51" spans="1:15" ht="24.95" customHeight="1" x14ac:dyDescent="0.2">
      <c r="A51" s="8">
        <f t="shared" si="1"/>
        <v>43</v>
      </c>
      <c r="B51" s="129"/>
      <c r="C51" s="126"/>
      <c r="D51" s="68"/>
      <c r="E51" s="124"/>
      <c r="F51" s="111"/>
      <c r="G51" s="139"/>
      <c r="H51" s="139"/>
      <c r="I51" s="16"/>
      <c r="J51" s="403"/>
      <c r="K51" s="405"/>
      <c r="L51" s="78"/>
      <c r="M51" s="78"/>
      <c r="N51" s="78"/>
      <c r="O51" s="78"/>
    </row>
    <row r="52" spans="1:15" ht="24.95" customHeight="1" x14ac:dyDescent="0.2">
      <c r="A52" s="8">
        <f t="shared" si="1"/>
        <v>44</v>
      </c>
      <c r="B52" s="129"/>
      <c r="C52" s="126"/>
      <c r="D52" s="68"/>
      <c r="E52" s="124"/>
      <c r="F52" s="111"/>
      <c r="G52" s="139"/>
      <c r="H52" s="139"/>
      <c r="I52" s="16"/>
      <c r="J52" s="403"/>
      <c r="K52" s="405"/>
      <c r="L52" s="78"/>
      <c r="M52" s="78"/>
      <c r="N52" s="78"/>
      <c r="O52" s="78"/>
    </row>
    <row r="53" spans="1:15" ht="24.95" customHeight="1" x14ac:dyDescent="0.2">
      <c r="A53" s="8">
        <f t="shared" si="1"/>
        <v>45</v>
      </c>
      <c r="B53" s="129"/>
      <c r="C53" s="126"/>
      <c r="D53" s="68"/>
      <c r="E53" s="124"/>
      <c r="F53" s="111"/>
      <c r="G53" s="139"/>
      <c r="H53" s="139"/>
      <c r="I53" s="16"/>
      <c r="J53" s="403"/>
      <c r="K53" s="405"/>
      <c r="L53" s="78"/>
      <c r="M53" s="78"/>
      <c r="N53" s="78"/>
      <c r="O53" s="78"/>
    </row>
    <row r="54" spans="1:15" ht="24.95" customHeight="1" x14ac:dyDescent="0.2">
      <c r="A54" s="8">
        <f t="shared" si="1"/>
        <v>46</v>
      </c>
      <c r="B54" s="129"/>
      <c r="C54" s="126"/>
      <c r="D54" s="68"/>
      <c r="E54" s="124"/>
      <c r="F54" s="111"/>
      <c r="G54" s="139"/>
      <c r="H54" s="139"/>
      <c r="I54" s="16"/>
      <c r="J54" s="403"/>
      <c r="K54" s="405"/>
      <c r="L54" s="78"/>
      <c r="M54" s="78"/>
      <c r="N54" s="78"/>
      <c r="O54" s="78"/>
    </row>
    <row r="55" spans="1:15" ht="24.95" customHeight="1" x14ac:dyDescent="0.2">
      <c r="A55" s="8">
        <f t="shared" si="1"/>
        <v>47</v>
      </c>
      <c r="B55" s="129"/>
      <c r="C55" s="126"/>
      <c r="D55" s="68"/>
      <c r="E55" s="124"/>
      <c r="F55" s="111"/>
      <c r="G55" s="139"/>
      <c r="H55" s="139"/>
      <c r="I55" s="16"/>
      <c r="J55" s="403"/>
      <c r="K55" s="405"/>
      <c r="L55" s="78"/>
      <c r="M55" s="78"/>
      <c r="N55" s="78"/>
      <c r="O55" s="78"/>
    </row>
    <row r="56" spans="1:15" ht="24.95" customHeight="1" x14ac:dyDescent="0.2">
      <c r="A56" s="8">
        <f t="shared" si="1"/>
        <v>48</v>
      </c>
      <c r="B56" s="129"/>
      <c r="C56" s="126"/>
      <c r="D56" s="68"/>
      <c r="E56" s="124"/>
      <c r="F56" s="111"/>
      <c r="G56" s="139"/>
      <c r="H56" s="139"/>
      <c r="I56" s="16"/>
      <c r="J56" s="403"/>
      <c r="K56" s="405"/>
      <c r="L56" s="78"/>
      <c r="M56" s="78"/>
      <c r="N56" s="78"/>
      <c r="O56" s="78"/>
    </row>
    <row r="57" spans="1:15" ht="24.95" customHeight="1" x14ac:dyDescent="0.2">
      <c r="A57" s="8">
        <f t="shared" si="1"/>
        <v>49</v>
      </c>
      <c r="B57" s="129"/>
      <c r="C57" s="126"/>
      <c r="D57" s="68"/>
      <c r="E57" s="124"/>
      <c r="F57" s="111"/>
      <c r="G57" s="139"/>
      <c r="H57" s="139"/>
      <c r="I57" s="16"/>
      <c r="J57" s="403"/>
      <c r="K57" s="405"/>
      <c r="L57" s="78"/>
      <c r="M57" s="78"/>
      <c r="N57" s="78"/>
      <c r="O57" s="78"/>
    </row>
    <row r="58" spans="1:15" ht="24.95" customHeight="1" x14ac:dyDescent="0.2">
      <c r="A58" s="8">
        <f t="shared" si="1"/>
        <v>50</v>
      </c>
      <c r="B58" s="129"/>
      <c r="C58" s="126"/>
      <c r="D58" s="68"/>
      <c r="E58" s="124"/>
      <c r="F58" s="111"/>
      <c r="G58" s="139"/>
      <c r="H58" s="139"/>
      <c r="I58" s="16"/>
      <c r="J58" s="403"/>
      <c r="K58" s="405"/>
      <c r="L58" s="78"/>
      <c r="M58" s="78"/>
      <c r="N58" s="78"/>
      <c r="O58" s="78"/>
    </row>
    <row r="59" spans="1:15" ht="24.95" customHeight="1" x14ac:dyDescent="0.2">
      <c r="A59" s="8">
        <f t="shared" si="1"/>
        <v>51</v>
      </c>
      <c r="B59" s="129"/>
      <c r="C59" s="126"/>
      <c r="D59" s="68"/>
      <c r="E59" s="124"/>
      <c r="F59" s="111"/>
      <c r="G59" s="139"/>
      <c r="H59" s="139"/>
      <c r="I59" s="16"/>
      <c r="J59" s="403"/>
      <c r="K59" s="405"/>
      <c r="L59" s="78"/>
      <c r="M59" s="78"/>
      <c r="N59" s="78"/>
      <c r="O59" s="78"/>
    </row>
    <row r="60" spans="1:15" ht="24.95" customHeight="1" x14ac:dyDescent="0.2">
      <c r="A60" s="8">
        <f t="shared" si="1"/>
        <v>52</v>
      </c>
      <c r="B60" s="129"/>
      <c r="C60" s="126"/>
      <c r="D60" s="68"/>
      <c r="E60" s="124"/>
      <c r="F60" s="111"/>
      <c r="G60" s="139"/>
      <c r="H60" s="139"/>
      <c r="I60" s="16"/>
      <c r="J60" s="403"/>
      <c r="K60" s="405"/>
      <c r="L60" s="78"/>
      <c r="M60" s="78"/>
      <c r="N60" s="78"/>
      <c r="O60" s="78"/>
    </row>
    <row r="61" spans="1:15" ht="24.95" customHeight="1" x14ac:dyDescent="0.2">
      <c r="A61" s="8">
        <f t="shared" si="1"/>
        <v>53</v>
      </c>
      <c r="B61" s="181"/>
      <c r="C61" s="126"/>
      <c r="D61" s="68"/>
      <c r="E61" s="124"/>
      <c r="F61" s="110"/>
      <c r="G61" s="139"/>
      <c r="H61" s="139"/>
      <c r="I61" s="16"/>
      <c r="J61" s="403"/>
      <c r="K61" s="405"/>
      <c r="L61" s="78"/>
      <c r="M61" s="78"/>
      <c r="N61" s="78"/>
      <c r="O61" s="78"/>
    </row>
    <row r="62" spans="1:15" ht="24.95" customHeight="1" x14ac:dyDescent="0.2">
      <c r="A62" s="8">
        <f t="shared" si="1"/>
        <v>54</v>
      </c>
      <c r="B62" s="181"/>
      <c r="C62" s="126"/>
      <c r="D62" s="68"/>
      <c r="E62" s="124"/>
      <c r="F62" s="111"/>
      <c r="G62" s="139"/>
      <c r="H62" s="139"/>
      <c r="I62" s="16"/>
      <c r="J62" s="403"/>
      <c r="K62" s="405"/>
      <c r="L62" s="78"/>
      <c r="M62" s="78"/>
      <c r="N62" s="78"/>
      <c r="O62" s="78"/>
    </row>
    <row r="63" spans="1:15" ht="24.95" customHeight="1" x14ac:dyDescent="0.2">
      <c r="A63" s="8">
        <f t="shared" si="1"/>
        <v>55</v>
      </c>
      <c r="B63" s="181"/>
      <c r="C63" s="126"/>
      <c r="D63" s="68"/>
      <c r="E63" s="124"/>
      <c r="F63" s="111"/>
      <c r="G63" s="139"/>
      <c r="H63" s="139"/>
      <c r="I63" s="16"/>
      <c r="J63" s="403"/>
      <c r="K63" s="405"/>
      <c r="L63" s="78"/>
      <c r="M63" s="78"/>
      <c r="N63" s="78"/>
      <c r="O63" s="78"/>
    </row>
    <row r="64" spans="1:15" ht="24.95" customHeight="1" x14ac:dyDescent="0.2">
      <c r="A64" s="8">
        <f t="shared" si="1"/>
        <v>56</v>
      </c>
      <c r="B64" s="181"/>
      <c r="C64" s="126"/>
      <c r="D64" s="68"/>
      <c r="E64" s="124"/>
      <c r="F64" s="111"/>
      <c r="G64" s="139"/>
      <c r="H64" s="139"/>
      <c r="I64" s="16"/>
      <c r="J64" s="403"/>
      <c r="K64" s="405"/>
      <c r="L64" s="78"/>
      <c r="M64" s="78"/>
      <c r="N64" s="78"/>
      <c r="O64" s="78"/>
    </row>
    <row r="65" spans="1:15" ht="24.95" customHeight="1" x14ac:dyDescent="0.2">
      <c r="A65" s="8">
        <f t="shared" si="1"/>
        <v>57</v>
      </c>
      <c r="B65" s="181"/>
      <c r="C65" s="126"/>
      <c r="D65" s="68"/>
      <c r="E65" s="124"/>
      <c r="F65" s="111"/>
      <c r="G65" s="139"/>
      <c r="H65" s="139"/>
      <c r="I65" s="16"/>
      <c r="J65" s="403"/>
      <c r="K65" s="405"/>
      <c r="L65" s="78"/>
      <c r="M65" s="78"/>
      <c r="N65" s="78"/>
      <c r="O65" s="78"/>
    </row>
    <row r="66" spans="1:15" ht="24.95" customHeight="1" x14ac:dyDescent="0.2">
      <c r="A66" s="8">
        <f t="shared" si="1"/>
        <v>58</v>
      </c>
      <c r="B66" s="181"/>
      <c r="C66" s="126"/>
      <c r="D66" s="68"/>
      <c r="E66" s="124"/>
      <c r="F66" s="111"/>
      <c r="G66" s="139"/>
      <c r="H66" s="139"/>
      <c r="I66" s="16"/>
      <c r="J66" s="403"/>
      <c r="K66" s="405"/>
      <c r="L66" s="78"/>
      <c r="M66" s="78"/>
      <c r="N66" s="78"/>
      <c r="O66" s="78"/>
    </row>
    <row r="67" spans="1:15" ht="24.95" customHeight="1" x14ac:dyDescent="0.2">
      <c r="A67" s="8">
        <f t="shared" si="1"/>
        <v>59</v>
      </c>
      <c r="B67" s="181"/>
      <c r="C67" s="126"/>
      <c r="D67" s="68"/>
      <c r="E67" s="124"/>
      <c r="F67" s="111"/>
      <c r="G67" s="139"/>
      <c r="H67" s="139"/>
      <c r="I67" s="16"/>
      <c r="J67" s="403"/>
      <c r="K67" s="405"/>
      <c r="L67" s="78"/>
      <c r="M67" s="78"/>
      <c r="N67" s="78"/>
      <c r="O67" s="78"/>
    </row>
    <row r="68" spans="1:15" ht="24.95" customHeight="1" x14ac:dyDescent="0.2">
      <c r="A68" s="8">
        <f t="shared" si="1"/>
        <v>60</v>
      </c>
      <c r="B68" s="181"/>
      <c r="C68" s="126"/>
      <c r="D68" s="68"/>
      <c r="E68" s="124"/>
      <c r="F68" s="111"/>
      <c r="G68" s="139"/>
      <c r="H68" s="139"/>
      <c r="I68" s="16"/>
      <c r="J68" s="403"/>
      <c r="K68" s="405"/>
      <c r="L68" s="78"/>
      <c r="M68" s="78"/>
      <c r="N68" s="78"/>
      <c r="O68" s="78"/>
    </row>
    <row r="69" spans="1:15" ht="24.95" customHeight="1" x14ac:dyDescent="0.2">
      <c r="A69" s="8">
        <f t="shared" si="1"/>
        <v>61</v>
      </c>
      <c r="B69" s="181"/>
      <c r="C69" s="126"/>
      <c r="D69" s="68"/>
      <c r="E69" s="124"/>
      <c r="F69" s="111"/>
      <c r="G69" s="139"/>
      <c r="H69" s="139"/>
      <c r="I69" s="16"/>
      <c r="J69" s="403"/>
      <c r="K69" s="405"/>
      <c r="L69" s="78"/>
      <c r="M69" s="78"/>
      <c r="N69" s="78"/>
      <c r="O69" s="78"/>
    </row>
    <row r="70" spans="1:15" ht="24.95" customHeight="1" x14ac:dyDescent="0.2">
      <c r="A70" s="8">
        <f t="shared" si="1"/>
        <v>62</v>
      </c>
      <c r="B70" s="181"/>
      <c r="C70" s="126"/>
      <c r="D70" s="68"/>
      <c r="E70" s="124"/>
      <c r="F70" s="111"/>
      <c r="G70" s="139"/>
      <c r="H70" s="139"/>
      <c r="I70" s="16"/>
      <c r="J70" s="403"/>
      <c r="K70" s="405"/>
      <c r="L70" s="78"/>
      <c r="M70" s="78"/>
      <c r="N70" s="78"/>
      <c r="O70" s="78"/>
    </row>
    <row r="71" spans="1:15" ht="24.95" customHeight="1" x14ac:dyDescent="0.2">
      <c r="A71" s="8">
        <f t="shared" si="1"/>
        <v>63</v>
      </c>
      <c r="B71" s="181"/>
      <c r="C71" s="126"/>
      <c r="D71" s="68"/>
      <c r="E71" s="124"/>
      <c r="F71" s="111"/>
      <c r="G71" s="139"/>
      <c r="H71" s="139"/>
      <c r="I71" s="16"/>
      <c r="J71" s="403"/>
      <c r="K71" s="405"/>
      <c r="L71" s="78"/>
      <c r="M71" s="78"/>
      <c r="N71" s="78"/>
      <c r="O71" s="78"/>
    </row>
    <row r="72" spans="1:15" ht="24.95" customHeight="1" x14ac:dyDescent="0.2">
      <c r="A72" s="8">
        <f t="shared" si="1"/>
        <v>64</v>
      </c>
      <c r="B72" s="181"/>
      <c r="C72" s="126"/>
      <c r="D72" s="68"/>
      <c r="E72" s="124"/>
      <c r="F72" s="111"/>
      <c r="G72" s="139"/>
      <c r="H72" s="139"/>
      <c r="I72" s="16"/>
      <c r="J72" s="403"/>
      <c r="K72" s="405"/>
      <c r="L72" s="78"/>
      <c r="M72" s="78"/>
      <c r="N72" s="78"/>
      <c r="O72" s="78"/>
    </row>
    <row r="73" spans="1:15" ht="24.95" customHeight="1" x14ac:dyDescent="0.2">
      <c r="A73" s="8">
        <f t="shared" si="1"/>
        <v>65</v>
      </c>
      <c r="B73" s="181"/>
      <c r="C73" s="126"/>
      <c r="D73" s="68"/>
      <c r="E73" s="124"/>
      <c r="F73" s="111"/>
      <c r="G73" s="139"/>
      <c r="H73" s="139"/>
      <c r="I73" s="16"/>
      <c r="J73" s="403"/>
      <c r="K73" s="405"/>
      <c r="L73" s="78"/>
      <c r="M73" s="78"/>
      <c r="N73" s="78"/>
      <c r="O73" s="78"/>
    </row>
    <row r="74" spans="1:15" ht="24.95" customHeight="1" x14ac:dyDescent="0.2">
      <c r="A74" s="8">
        <f>1+A73</f>
        <v>66</v>
      </c>
      <c r="B74" s="181"/>
      <c r="C74" s="126"/>
      <c r="D74" s="68"/>
      <c r="E74" s="124"/>
      <c r="F74" s="111"/>
      <c r="G74" s="139"/>
      <c r="H74" s="139"/>
      <c r="I74" s="16"/>
      <c r="J74" s="403"/>
      <c r="K74" s="405"/>
      <c r="L74" s="78"/>
      <c r="M74" s="78"/>
      <c r="N74" s="78"/>
      <c r="O74" s="78"/>
    </row>
    <row r="75" spans="1:15" ht="24.95" customHeight="1" x14ac:dyDescent="0.2">
      <c r="A75" s="8">
        <f>1+A74</f>
        <v>67</v>
      </c>
      <c r="B75" s="181"/>
      <c r="C75" s="126"/>
      <c r="D75" s="68"/>
      <c r="E75" s="124"/>
      <c r="F75" s="111"/>
      <c r="G75" s="139"/>
      <c r="H75" s="139"/>
      <c r="I75" s="16"/>
      <c r="J75" s="403"/>
      <c r="K75" s="405"/>
      <c r="L75" s="78"/>
      <c r="M75" s="78"/>
      <c r="N75" s="78"/>
      <c r="O75" s="78"/>
    </row>
    <row r="76" spans="1:15" ht="24.95" customHeight="1" x14ac:dyDescent="0.2">
      <c r="A76" s="8">
        <f>1+A75</f>
        <v>68</v>
      </c>
      <c r="B76" s="181"/>
      <c r="C76" s="126"/>
      <c r="D76" s="68"/>
      <c r="E76" s="124"/>
      <c r="F76" s="111"/>
      <c r="G76" s="139"/>
      <c r="H76" s="139"/>
      <c r="I76" s="16"/>
      <c r="J76" s="403"/>
      <c r="K76" s="405"/>
      <c r="L76" s="78"/>
      <c r="M76" s="78"/>
      <c r="N76" s="78"/>
      <c r="O76" s="78"/>
    </row>
    <row r="77" spans="1:15" ht="24.95" customHeight="1" x14ac:dyDescent="0.2">
      <c r="A77" s="8">
        <f>1+A76</f>
        <v>69</v>
      </c>
      <c r="B77" s="181"/>
      <c r="C77" s="126"/>
      <c r="D77" s="68"/>
      <c r="E77" s="124"/>
      <c r="F77" s="111"/>
      <c r="G77" s="139"/>
      <c r="H77" s="139"/>
      <c r="I77" s="16"/>
      <c r="J77" s="403"/>
      <c r="K77" s="405"/>
      <c r="L77" s="78"/>
      <c r="M77" s="78"/>
      <c r="N77" s="78"/>
      <c r="O77" s="78"/>
    </row>
    <row r="78" spans="1:15" ht="24.95" customHeight="1" thickBot="1" x14ac:dyDescent="0.25">
      <c r="A78" s="9">
        <f>1+A77</f>
        <v>70</v>
      </c>
      <c r="B78" s="266"/>
      <c r="C78" s="271"/>
      <c r="D78" s="127"/>
      <c r="E78" s="125"/>
      <c r="F78" s="272"/>
      <c r="G78" s="273"/>
      <c r="H78" s="273"/>
      <c r="I78" s="18"/>
      <c r="J78" s="406"/>
      <c r="K78" s="408"/>
      <c r="L78" s="78"/>
      <c r="M78" s="78"/>
      <c r="N78" s="78"/>
      <c r="O78" s="78"/>
    </row>
    <row r="79" spans="1:15" ht="24.95" customHeight="1" x14ac:dyDescent="0.2">
      <c r="A79" s="7">
        <v>71</v>
      </c>
      <c r="B79" s="150"/>
      <c r="C79" s="126"/>
      <c r="D79" s="68"/>
      <c r="E79" s="123"/>
      <c r="F79" s="110"/>
      <c r="G79" s="139"/>
      <c r="H79" s="139"/>
      <c r="I79" s="16"/>
      <c r="J79" s="409"/>
      <c r="K79" s="411"/>
      <c r="L79" s="78"/>
      <c r="M79" s="78"/>
      <c r="N79" s="78"/>
      <c r="O79" s="78"/>
    </row>
    <row r="80" spans="1:15" ht="24.95" customHeight="1" x14ac:dyDescent="0.2">
      <c r="A80" s="7">
        <v>72</v>
      </c>
      <c r="B80" s="181"/>
      <c r="C80" s="126"/>
      <c r="D80" s="68"/>
      <c r="E80" s="124"/>
      <c r="F80" s="111"/>
      <c r="G80" s="139"/>
      <c r="H80" s="139"/>
      <c r="I80" s="16"/>
      <c r="J80" s="403"/>
      <c r="K80" s="405"/>
      <c r="L80" s="78"/>
      <c r="M80" s="78"/>
      <c r="N80" s="78"/>
      <c r="O80" s="78"/>
    </row>
    <row r="81" spans="1:15" ht="24.95" customHeight="1" x14ac:dyDescent="0.2">
      <c r="A81" s="7">
        <v>73</v>
      </c>
      <c r="B81" s="181"/>
      <c r="C81" s="126"/>
      <c r="D81" s="68"/>
      <c r="E81" s="124"/>
      <c r="F81" s="111"/>
      <c r="G81" s="139"/>
      <c r="H81" s="139"/>
      <c r="I81" s="16"/>
      <c r="J81" s="403"/>
      <c r="K81" s="405"/>
      <c r="L81" s="78"/>
      <c r="M81" s="78"/>
      <c r="N81" s="78"/>
      <c r="O81" s="78"/>
    </row>
    <row r="82" spans="1:15" ht="24.95" customHeight="1" x14ac:dyDescent="0.2">
      <c r="A82" s="7">
        <v>74</v>
      </c>
      <c r="B82" s="181"/>
      <c r="C82" s="126"/>
      <c r="D82" s="68"/>
      <c r="E82" s="124"/>
      <c r="F82" s="111"/>
      <c r="G82" s="139"/>
      <c r="H82" s="139"/>
      <c r="I82" s="16"/>
      <c r="J82" s="403"/>
      <c r="K82" s="405"/>
      <c r="L82" s="78"/>
      <c r="M82" s="78"/>
      <c r="N82" s="78"/>
      <c r="O82" s="78"/>
    </row>
    <row r="83" spans="1:15" ht="24.95" customHeight="1" x14ac:dyDescent="0.2">
      <c r="A83" s="7">
        <v>75</v>
      </c>
      <c r="B83" s="181"/>
      <c r="C83" s="126"/>
      <c r="D83" s="68"/>
      <c r="E83" s="124"/>
      <c r="F83" s="111"/>
      <c r="G83" s="139"/>
      <c r="H83" s="139"/>
      <c r="I83" s="16"/>
      <c r="J83" s="403"/>
      <c r="K83" s="405"/>
      <c r="L83" s="78"/>
      <c r="M83" s="78"/>
      <c r="N83" s="78"/>
      <c r="O83" s="78"/>
    </row>
    <row r="84" spans="1:15" ht="24.95" customHeight="1" x14ac:dyDescent="0.2">
      <c r="A84" s="7">
        <v>76</v>
      </c>
      <c r="B84" s="181"/>
      <c r="C84" s="126"/>
      <c r="D84" s="68"/>
      <c r="E84" s="124"/>
      <c r="F84" s="111"/>
      <c r="G84" s="139"/>
      <c r="H84" s="139"/>
      <c r="I84" s="16"/>
      <c r="J84" s="403"/>
      <c r="K84" s="405"/>
      <c r="L84" s="78"/>
      <c r="M84" s="78"/>
      <c r="N84" s="78"/>
      <c r="O84" s="78"/>
    </row>
    <row r="85" spans="1:15" ht="24.95" customHeight="1" x14ac:dyDescent="0.2">
      <c r="A85" s="7">
        <v>77</v>
      </c>
      <c r="B85" s="181"/>
      <c r="C85" s="126"/>
      <c r="D85" s="68"/>
      <c r="E85" s="124"/>
      <c r="F85" s="111"/>
      <c r="G85" s="139"/>
      <c r="H85" s="139"/>
      <c r="I85" s="16"/>
      <c r="J85" s="403"/>
      <c r="K85" s="405"/>
      <c r="L85" s="78"/>
      <c r="M85" s="78"/>
      <c r="N85" s="78"/>
      <c r="O85" s="78"/>
    </row>
    <row r="86" spans="1:15" ht="24.95" customHeight="1" x14ac:dyDescent="0.2">
      <c r="A86" s="7">
        <v>78</v>
      </c>
      <c r="B86" s="129"/>
      <c r="C86" s="126"/>
      <c r="D86" s="68"/>
      <c r="E86" s="124"/>
      <c r="F86" s="111"/>
      <c r="G86" s="139"/>
      <c r="H86" s="139"/>
      <c r="I86" s="16"/>
      <c r="J86" s="403"/>
      <c r="K86" s="405"/>
      <c r="L86" s="78"/>
      <c r="M86" s="78"/>
      <c r="N86" s="78"/>
      <c r="O86" s="78"/>
    </row>
    <row r="87" spans="1:15" ht="24.95" customHeight="1" x14ac:dyDescent="0.2">
      <c r="A87" s="7">
        <v>79</v>
      </c>
      <c r="B87" s="130"/>
      <c r="C87" s="126"/>
      <c r="D87" s="68"/>
      <c r="E87" s="124"/>
      <c r="F87" s="111"/>
      <c r="G87" s="139"/>
      <c r="H87" s="139"/>
      <c r="I87" s="16"/>
      <c r="J87" s="403"/>
      <c r="K87" s="405"/>
      <c r="L87" s="78"/>
      <c r="M87" s="78"/>
      <c r="N87" s="78"/>
      <c r="O87" s="78"/>
    </row>
    <row r="88" spans="1:15" ht="24.95" customHeight="1" x14ac:dyDescent="0.2">
      <c r="A88" s="7">
        <v>80</v>
      </c>
      <c r="B88" s="130"/>
      <c r="C88" s="126"/>
      <c r="D88" s="68"/>
      <c r="E88" s="124"/>
      <c r="F88" s="111"/>
      <c r="G88" s="139"/>
      <c r="H88" s="139"/>
      <c r="I88" s="16"/>
      <c r="J88" s="403"/>
      <c r="K88" s="405"/>
      <c r="L88" s="78"/>
      <c r="M88" s="78"/>
      <c r="N88" s="78"/>
      <c r="O88" s="78"/>
    </row>
    <row r="89" spans="1:15" ht="24.95" customHeight="1" x14ac:dyDescent="0.2">
      <c r="A89" s="7">
        <v>81</v>
      </c>
      <c r="B89" s="130"/>
      <c r="C89" s="126"/>
      <c r="D89" s="68"/>
      <c r="E89" s="124"/>
      <c r="F89" s="111"/>
      <c r="G89" s="139"/>
      <c r="H89" s="139"/>
      <c r="I89" s="16"/>
      <c r="J89" s="403"/>
      <c r="K89" s="405"/>
      <c r="L89" s="78"/>
      <c r="M89" s="78"/>
      <c r="N89" s="78"/>
      <c r="O89" s="78"/>
    </row>
    <row r="90" spans="1:15" ht="24.95" customHeight="1" x14ac:dyDescent="0.2">
      <c r="A90" s="7">
        <v>82</v>
      </c>
      <c r="B90" s="130"/>
      <c r="C90" s="126"/>
      <c r="D90" s="68"/>
      <c r="E90" s="124"/>
      <c r="F90" s="111"/>
      <c r="G90" s="139"/>
      <c r="H90" s="139"/>
      <c r="I90" s="16"/>
      <c r="J90" s="403"/>
      <c r="K90" s="405"/>
      <c r="L90" s="78"/>
      <c r="M90" s="78"/>
      <c r="N90" s="78"/>
      <c r="O90" s="78"/>
    </row>
    <row r="91" spans="1:15" ht="24.95" customHeight="1" x14ac:dyDescent="0.2">
      <c r="A91" s="7">
        <v>83</v>
      </c>
      <c r="B91" s="130"/>
      <c r="C91" s="126"/>
      <c r="D91" s="68"/>
      <c r="E91" s="124"/>
      <c r="F91" s="111"/>
      <c r="G91" s="139"/>
      <c r="H91" s="139"/>
      <c r="I91" s="16"/>
      <c r="J91" s="403"/>
      <c r="K91" s="405"/>
      <c r="L91" s="78"/>
      <c r="M91" s="78"/>
      <c r="N91" s="78"/>
      <c r="O91" s="78"/>
    </row>
    <row r="92" spans="1:15" ht="24.95" customHeight="1" x14ac:dyDescent="0.2">
      <c r="A92" s="7">
        <v>84</v>
      </c>
      <c r="B92" s="130"/>
      <c r="C92" s="126"/>
      <c r="D92" s="68"/>
      <c r="E92" s="124"/>
      <c r="F92" s="111"/>
      <c r="G92" s="139"/>
      <c r="H92" s="139"/>
      <c r="I92" s="16"/>
      <c r="J92" s="403"/>
      <c r="K92" s="405"/>
      <c r="L92" s="78"/>
      <c r="M92" s="78"/>
      <c r="N92" s="78"/>
      <c r="O92" s="78"/>
    </row>
    <row r="93" spans="1:15" ht="24.95" customHeight="1" x14ac:dyDescent="0.2">
      <c r="A93" s="7">
        <v>85</v>
      </c>
      <c r="B93" s="130"/>
      <c r="C93" s="126"/>
      <c r="D93" s="68"/>
      <c r="E93" s="124"/>
      <c r="F93" s="111"/>
      <c r="G93" s="139"/>
      <c r="H93" s="139"/>
      <c r="I93" s="16"/>
      <c r="J93" s="403"/>
      <c r="K93" s="405"/>
      <c r="L93" s="78"/>
      <c r="M93" s="78"/>
      <c r="N93" s="78"/>
      <c r="O93" s="78"/>
    </row>
    <row r="94" spans="1:15" ht="24.95" customHeight="1" x14ac:dyDescent="0.2">
      <c r="A94" s="7">
        <v>86</v>
      </c>
      <c r="B94" s="130"/>
      <c r="C94" s="126"/>
      <c r="D94" s="68"/>
      <c r="E94" s="124"/>
      <c r="F94" s="111"/>
      <c r="G94" s="139"/>
      <c r="H94" s="139"/>
      <c r="I94" s="16"/>
      <c r="J94" s="403"/>
      <c r="K94" s="405"/>
      <c r="L94" s="78"/>
      <c r="M94" s="78"/>
      <c r="N94" s="78"/>
      <c r="O94" s="78"/>
    </row>
    <row r="95" spans="1:15" ht="24.95" customHeight="1" x14ac:dyDescent="0.2">
      <c r="A95" s="7">
        <v>87</v>
      </c>
      <c r="B95" s="130"/>
      <c r="C95" s="126"/>
      <c r="D95" s="68"/>
      <c r="E95" s="124"/>
      <c r="F95" s="111"/>
      <c r="G95" s="139"/>
      <c r="H95" s="139"/>
      <c r="I95" s="16"/>
      <c r="J95" s="403"/>
      <c r="K95" s="405"/>
      <c r="L95" s="78"/>
      <c r="M95" s="78"/>
      <c r="N95" s="78"/>
      <c r="O95" s="78"/>
    </row>
    <row r="96" spans="1:15" ht="24.95" customHeight="1" x14ac:dyDescent="0.2">
      <c r="A96" s="7">
        <v>88</v>
      </c>
      <c r="B96" s="130"/>
      <c r="C96" s="126"/>
      <c r="D96" s="68"/>
      <c r="E96" s="124"/>
      <c r="F96" s="111"/>
      <c r="G96" s="139"/>
      <c r="H96" s="139"/>
      <c r="I96" s="16"/>
      <c r="J96" s="403"/>
      <c r="K96" s="405"/>
      <c r="L96" s="78"/>
      <c r="M96" s="78"/>
      <c r="N96" s="78"/>
      <c r="O96" s="78"/>
    </row>
    <row r="97" spans="1:15" ht="24.95" customHeight="1" x14ac:dyDescent="0.2">
      <c r="A97" s="7">
        <v>89</v>
      </c>
      <c r="B97" s="130"/>
      <c r="C97" s="126"/>
      <c r="D97" s="68"/>
      <c r="E97" s="124"/>
      <c r="F97" s="111"/>
      <c r="G97" s="139"/>
      <c r="H97" s="139"/>
      <c r="I97" s="16"/>
      <c r="J97" s="403"/>
      <c r="K97" s="405"/>
      <c r="L97" s="78"/>
      <c r="M97" s="78"/>
      <c r="N97" s="78"/>
      <c r="O97" s="78"/>
    </row>
    <row r="98" spans="1:15" ht="24.95" customHeight="1" x14ac:dyDescent="0.2">
      <c r="A98" s="7">
        <v>90</v>
      </c>
      <c r="B98" s="130"/>
      <c r="C98" s="126"/>
      <c r="D98" s="68"/>
      <c r="E98" s="124"/>
      <c r="F98" s="111"/>
      <c r="G98" s="139"/>
      <c r="H98" s="139"/>
      <c r="I98" s="16"/>
      <c r="J98" s="403"/>
      <c r="K98" s="405"/>
      <c r="L98" s="78"/>
      <c r="M98" s="78"/>
      <c r="N98" s="78"/>
      <c r="O98" s="78"/>
    </row>
    <row r="99" spans="1:15" ht="24.95" customHeight="1" x14ac:dyDescent="0.2">
      <c r="A99" s="7">
        <v>91</v>
      </c>
      <c r="B99" s="131"/>
      <c r="C99" s="126"/>
      <c r="D99" s="68"/>
      <c r="E99" s="124"/>
      <c r="F99" s="111"/>
      <c r="G99" s="139"/>
      <c r="H99" s="139"/>
      <c r="I99" s="16"/>
      <c r="J99" s="403"/>
      <c r="K99" s="405"/>
      <c r="L99" s="78"/>
      <c r="M99" s="78"/>
      <c r="N99" s="78"/>
      <c r="O99" s="78"/>
    </row>
    <row r="100" spans="1:15" ht="24.95" customHeight="1" x14ac:dyDescent="0.2">
      <c r="A100" s="7">
        <v>92</v>
      </c>
      <c r="B100" s="131"/>
      <c r="C100" s="126"/>
      <c r="D100" s="68"/>
      <c r="E100" s="124"/>
      <c r="F100" s="111"/>
      <c r="G100" s="139"/>
      <c r="H100" s="139"/>
      <c r="I100" s="16"/>
      <c r="J100" s="403"/>
      <c r="K100" s="405"/>
      <c r="L100" s="78"/>
      <c r="M100" s="78"/>
      <c r="N100" s="78"/>
      <c r="O100" s="78"/>
    </row>
    <row r="101" spans="1:15" ht="24.95" customHeight="1" x14ac:dyDescent="0.2">
      <c r="A101" s="7">
        <v>93</v>
      </c>
      <c r="B101" s="131"/>
      <c r="C101" s="126"/>
      <c r="D101" s="68"/>
      <c r="E101" s="124"/>
      <c r="F101" s="111"/>
      <c r="G101" s="139"/>
      <c r="H101" s="139"/>
      <c r="I101" s="16"/>
      <c r="J101" s="403"/>
      <c r="K101" s="405"/>
      <c r="L101" s="78"/>
      <c r="M101" s="78"/>
      <c r="N101" s="78"/>
      <c r="O101" s="78"/>
    </row>
    <row r="102" spans="1:15" ht="24.95" customHeight="1" x14ac:dyDescent="0.2">
      <c r="A102" s="7">
        <v>94</v>
      </c>
      <c r="B102" s="131"/>
      <c r="C102" s="126"/>
      <c r="D102" s="68"/>
      <c r="E102" s="124"/>
      <c r="F102" s="111"/>
      <c r="G102" s="139"/>
      <c r="H102" s="139"/>
      <c r="I102" s="16"/>
      <c r="J102" s="403"/>
      <c r="K102" s="405"/>
      <c r="L102" s="78"/>
      <c r="M102" s="78"/>
      <c r="N102" s="78"/>
      <c r="O102" s="78"/>
    </row>
    <row r="103" spans="1:15" ht="24.95" customHeight="1" x14ac:dyDescent="0.2">
      <c r="A103" s="7">
        <v>95</v>
      </c>
      <c r="B103" s="131"/>
      <c r="C103" s="126"/>
      <c r="D103" s="68"/>
      <c r="E103" s="124"/>
      <c r="F103" s="111"/>
      <c r="G103" s="139"/>
      <c r="H103" s="139"/>
      <c r="I103" s="16"/>
      <c r="J103" s="403"/>
      <c r="K103" s="405"/>
      <c r="L103" s="78"/>
      <c r="M103" s="78"/>
      <c r="N103" s="78"/>
      <c r="O103" s="78"/>
    </row>
    <row r="104" spans="1:15" ht="24.95" customHeight="1" x14ac:dyDescent="0.2">
      <c r="A104" s="7">
        <v>96</v>
      </c>
      <c r="B104" s="131"/>
      <c r="C104" s="126"/>
      <c r="D104" s="68"/>
      <c r="E104" s="124"/>
      <c r="F104" s="111"/>
      <c r="G104" s="139"/>
      <c r="H104" s="139"/>
      <c r="I104" s="16"/>
      <c r="J104" s="403"/>
      <c r="K104" s="405"/>
      <c r="L104" s="78"/>
      <c r="M104" s="78"/>
      <c r="N104" s="78"/>
      <c r="O104" s="78"/>
    </row>
    <row r="105" spans="1:15" ht="24.95" customHeight="1" x14ac:dyDescent="0.2">
      <c r="A105" s="7">
        <v>97</v>
      </c>
      <c r="B105" s="131"/>
      <c r="C105" s="126"/>
      <c r="D105" s="68"/>
      <c r="E105" s="124"/>
      <c r="F105" s="111"/>
      <c r="G105" s="139"/>
      <c r="H105" s="139"/>
      <c r="I105" s="16"/>
      <c r="J105" s="403"/>
      <c r="K105" s="405"/>
      <c r="L105" s="78"/>
      <c r="M105" s="78"/>
      <c r="N105" s="78"/>
      <c r="O105" s="78"/>
    </row>
    <row r="106" spans="1:15" ht="24.95" customHeight="1" x14ac:dyDescent="0.2">
      <c r="A106" s="7">
        <v>98</v>
      </c>
      <c r="B106" s="131"/>
      <c r="C106" s="126"/>
      <c r="D106" s="68"/>
      <c r="E106" s="124"/>
      <c r="F106" s="111"/>
      <c r="G106" s="139"/>
      <c r="H106" s="139"/>
      <c r="I106" s="16"/>
      <c r="J106" s="403"/>
      <c r="K106" s="405"/>
      <c r="L106" s="78"/>
      <c r="M106" s="78"/>
      <c r="N106" s="78"/>
      <c r="O106" s="78"/>
    </row>
    <row r="107" spans="1:15" ht="24.95" customHeight="1" x14ac:dyDescent="0.2">
      <c r="A107" s="7">
        <v>99</v>
      </c>
      <c r="B107" s="131"/>
      <c r="C107" s="126"/>
      <c r="D107" s="68"/>
      <c r="E107" s="124"/>
      <c r="F107" s="111"/>
      <c r="G107" s="139"/>
      <c r="H107" s="139"/>
      <c r="I107" s="16"/>
      <c r="J107" s="403"/>
      <c r="K107" s="405"/>
      <c r="L107" s="78"/>
      <c r="M107" s="78"/>
      <c r="N107" s="78"/>
      <c r="O107" s="78"/>
    </row>
    <row r="108" spans="1:15" ht="24.95" customHeight="1" x14ac:dyDescent="0.2">
      <c r="A108" s="7">
        <v>100</v>
      </c>
      <c r="B108" s="131"/>
      <c r="C108" s="126"/>
      <c r="D108" s="68"/>
      <c r="E108" s="124"/>
      <c r="F108" s="111"/>
      <c r="G108" s="139"/>
      <c r="H108" s="139"/>
      <c r="I108" s="16"/>
      <c r="J108" s="403"/>
      <c r="K108" s="405"/>
      <c r="L108" s="78"/>
      <c r="M108" s="78"/>
      <c r="N108" s="78"/>
      <c r="O108" s="78"/>
    </row>
    <row r="109" spans="1:15" ht="24.95" customHeight="1" x14ac:dyDescent="0.2">
      <c r="A109" s="7">
        <v>101</v>
      </c>
      <c r="B109" s="131"/>
      <c r="C109" s="126"/>
      <c r="D109" s="68"/>
      <c r="E109" s="124"/>
      <c r="F109" s="111"/>
      <c r="G109" s="139"/>
      <c r="H109" s="139"/>
      <c r="I109" s="16"/>
      <c r="J109" s="403"/>
      <c r="K109" s="405"/>
      <c r="L109" s="78"/>
      <c r="M109" s="78"/>
      <c r="N109" s="78"/>
      <c r="O109" s="78"/>
    </row>
    <row r="110" spans="1:15" ht="24.95" customHeight="1" x14ac:dyDescent="0.2">
      <c r="A110" s="7">
        <v>102</v>
      </c>
      <c r="B110" s="131"/>
      <c r="C110" s="126"/>
      <c r="D110" s="68"/>
      <c r="E110" s="124"/>
      <c r="F110" s="111"/>
      <c r="G110" s="139"/>
      <c r="H110" s="139"/>
      <c r="I110" s="16"/>
      <c r="J110" s="403"/>
      <c r="K110" s="405"/>
      <c r="L110" s="78"/>
      <c r="M110" s="78"/>
      <c r="N110" s="78"/>
      <c r="O110" s="78"/>
    </row>
    <row r="111" spans="1:15" ht="24.95" customHeight="1" x14ac:dyDescent="0.2">
      <c r="A111" s="7">
        <v>103</v>
      </c>
      <c r="B111" s="131"/>
      <c r="C111" s="126"/>
      <c r="D111" s="68"/>
      <c r="E111" s="124"/>
      <c r="F111" s="111"/>
      <c r="G111" s="139"/>
      <c r="H111" s="139"/>
      <c r="I111" s="16"/>
      <c r="J111" s="403"/>
      <c r="K111" s="405"/>
      <c r="L111" s="78"/>
      <c r="M111" s="78"/>
      <c r="N111" s="78"/>
      <c r="O111" s="78"/>
    </row>
    <row r="112" spans="1:15" ht="24.95" customHeight="1" x14ac:dyDescent="0.2">
      <c r="A112" s="7">
        <v>104</v>
      </c>
      <c r="B112" s="131"/>
      <c r="C112" s="126"/>
      <c r="D112" s="68"/>
      <c r="E112" s="124"/>
      <c r="F112" s="111"/>
      <c r="G112" s="139"/>
      <c r="H112" s="139"/>
      <c r="I112" s="16"/>
      <c r="J112" s="403"/>
      <c r="K112" s="405"/>
      <c r="L112" s="78"/>
      <c r="M112" s="78"/>
      <c r="N112" s="78"/>
      <c r="O112" s="78"/>
    </row>
    <row r="113" spans="1:15" ht="24.95" customHeight="1" x14ac:dyDescent="0.2">
      <c r="A113" s="7">
        <v>105</v>
      </c>
      <c r="B113" s="131"/>
      <c r="C113" s="126"/>
      <c r="D113" s="68"/>
      <c r="E113" s="124"/>
      <c r="F113" s="111"/>
      <c r="G113" s="139"/>
      <c r="H113" s="139"/>
      <c r="I113" s="16"/>
      <c r="J113" s="403"/>
      <c r="K113" s="405"/>
      <c r="L113" s="78"/>
      <c r="M113" s="78"/>
      <c r="N113" s="78"/>
      <c r="O113" s="78"/>
    </row>
    <row r="114" spans="1:15" ht="24.95" customHeight="1" x14ac:dyDescent="0.2">
      <c r="A114" s="7">
        <v>106</v>
      </c>
      <c r="B114" s="131"/>
      <c r="C114" s="126"/>
      <c r="D114" s="68"/>
      <c r="E114" s="124"/>
      <c r="F114" s="111"/>
      <c r="G114" s="139"/>
      <c r="H114" s="139"/>
      <c r="I114" s="16"/>
      <c r="J114" s="403"/>
      <c r="K114" s="405"/>
      <c r="L114" s="78"/>
      <c r="M114" s="78"/>
      <c r="N114" s="78"/>
      <c r="O114" s="78"/>
    </row>
    <row r="115" spans="1:15" ht="24.95" customHeight="1" x14ac:dyDescent="0.2">
      <c r="A115" s="7">
        <v>107</v>
      </c>
      <c r="B115" s="131"/>
      <c r="C115" s="126"/>
      <c r="D115" s="68"/>
      <c r="E115" s="124"/>
      <c r="F115" s="111"/>
      <c r="G115" s="139"/>
      <c r="H115" s="139"/>
      <c r="I115" s="16"/>
      <c r="J115" s="403"/>
      <c r="K115" s="405"/>
      <c r="L115" s="78"/>
      <c r="M115" s="78"/>
      <c r="N115" s="78"/>
      <c r="O115" s="78"/>
    </row>
    <row r="116" spans="1:15" ht="24.95" customHeight="1" x14ac:dyDescent="0.2">
      <c r="A116" s="7">
        <v>108</v>
      </c>
      <c r="B116" s="131"/>
      <c r="C116" s="126"/>
      <c r="D116" s="68"/>
      <c r="E116" s="124"/>
      <c r="F116" s="111"/>
      <c r="G116" s="139"/>
      <c r="H116" s="139"/>
      <c r="I116" s="16"/>
      <c r="J116" s="403"/>
      <c r="K116" s="405"/>
      <c r="L116" s="78"/>
      <c r="M116" s="78"/>
      <c r="N116" s="78"/>
      <c r="O116" s="78"/>
    </row>
    <row r="117" spans="1:15" ht="24.95" customHeight="1" x14ac:dyDescent="0.2">
      <c r="A117" s="7">
        <v>109</v>
      </c>
      <c r="B117" s="131"/>
      <c r="C117" s="126"/>
      <c r="D117" s="68"/>
      <c r="E117" s="124"/>
      <c r="F117" s="111"/>
      <c r="G117" s="139"/>
      <c r="H117" s="139"/>
      <c r="I117" s="16"/>
      <c r="J117" s="403"/>
      <c r="K117" s="405"/>
      <c r="L117" s="78"/>
      <c r="M117" s="78"/>
      <c r="N117" s="78"/>
      <c r="O117" s="78"/>
    </row>
    <row r="118" spans="1:15" ht="24.95" customHeight="1" x14ac:dyDescent="0.2">
      <c r="A118" s="7">
        <v>110</v>
      </c>
      <c r="B118" s="131"/>
      <c r="C118" s="126"/>
      <c r="D118" s="68"/>
      <c r="E118" s="124"/>
      <c r="F118" s="111"/>
      <c r="G118" s="139"/>
      <c r="H118" s="139"/>
      <c r="I118" s="16"/>
      <c r="J118" s="403"/>
      <c r="K118" s="405"/>
      <c r="L118" s="78"/>
      <c r="M118" s="78"/>
      <c r="N118" s="78"/>
      <c r="O118" s="78"/>
    </row>
    <row r="119" spans="1:15" ht="24.95" customHeight="1" x14ac:dyDescent="0.2">
      <c r="A119" s="7">
        <v>111</v>
      </c>
      <c r="B119" s="131"/>
      <c r="C119" s="126"/>
      <c r="D119" s="68"/>
      <c r="E119" s="124"/>
      <c r="F119" s="111"/>
      <c r="G119" s="139"/>
      <c r="H119" s="139"/>
      <c r="I119" s="16"/>
      <c r="J119" s="403"/>
      <c r="K119" s="405"/>
      <c r="L119" s="78"/>
      <c r="M119" s="78"/>
      <c r="N119" s="78"/>
      <c r="O119" s="78"/>
    </row>
    <row r="120" spans="1:15" ht="24.95" customHeight="1" x14ac:dyDescent="0.2">
      <c r="A120" s="7">
        <v>112</v>
      </c>
      <c r="B120" s="131"/>
      <c r="C120" s="126"/>
      <c r="D120" s="68"/>
      <c r="E120" s="124"/>
      <c r="F120" s="111"/>
      <c r="G120" s="139"/>
      <c r="H120" s="139"/>
      <c r="I120" s="16"/>
      <c r="J120" s="403"/>
      <c r="K120" s="405"/>
      <c r="L120" s="78"/>
      <c r="M120" s="78"/>
      <c r="N120" s="78"/>
      <c r="O120" s="78"/>
    </row>
    <row r="121" spans="1:15" ht="24.95" customHeight="1" x14ac:dyDescent="0.2">
      <c r="A121" s="7">
        <v>113</v>
      </c>
      <c r="B121" s="131"/>
      <c r="C121" s="126"/>
      <c r="D121" s="68"/>
      <c r="E121" s="124"/>
      <c r="F121" s="111"/>
      <c r="G121" s="139"/>
      <c r="H121" s="139"/>
      <c r="I121" s="16"/>
      <c r="J121" s="403"/>
      <c r="K121" s="405"/>
      <c r="L121" s="78"/>
      <c r="M121" s="78"/>
      <c r="N121" s="78"/>
      <c r="O121" s="78"/>
    </row>
    <row r="122" spans="1:15" ht="24.95" customHeight="1" x14ac:dyDescent="0.2">
      <c r="A122" s="7">
        <v>114</v>
      </c>
      <c r="B122" s="131"/>
      <c r="C122" s="126"/>
      <c r="D122" s="68"/>
      <c r="E122" s="124"/>
      <c r="F122" s="111"/>
      <c r="G122" s="139"/>
      <c r="H122" s="139"/>
      <c r="I122" s="16"/>
      <c r="J122" s="403"/>
      <c r="K122" s="405"/>
      <c r="L122" s="78"/>
      <c r="M122" s="78"/>
      <c r="N122" s="78"/>
      <c r="O122" s="78"/>
    </row>
    <row r="123" spans="1:15" ht="24.95" customHeight="1" x14ac:dyDescent="0.2">
      <c r="A123" s="7">
        <v>115</v>
      </c>
      <c r="B123" s="131"/>
      <c r="C123" s="126"/>
      <c r="D123" s="68"/>
      <c r="E123" s="124"/>
      <c r="F123" s="111"/>
      <c r="G123" s="139"/>
      <c r="H123" s="139"/>
      <c r="I123" s="16"/>
      <c r="J123" s="403"/>
      <c r="K123" s="405"/>
      <c r="L123" s="78"/>
      <c r="M123" s="78"/>
      <c r="N123" s="78"/>
      <c r="O123" s="78"/>
    </row>
    <row r="124" spans="1:15" ht="24.95" customHeight="1" x14ac:dyDescent="0.2">
      <c r="A124" s="7">
        <v>116</v>
      </c>
      <c r="B124" s="131"/>
      <c r="C124" s="126"/>
      <c r="D124" s="68"/>
      <c r="E124" s="124"/>
      <c r="F124" s="111"/>
      <c r="G124" s="139"/>
      <c r="H124" s="139"/>
      <c r="I124" s="16"/>
      <c r="J124" s="403"/>
      <c r="K124" s="405"/>
      <c r="L124" s="78"/>
      <c r="M124" s="78"/>
      <c r="N124" s="78"/>
      <c r="O124" s="78"/>
    </row>
    <row r="125" spans="1:15" ht="24.95" customHeight="1" x14ac:dyDescent="0.2">
      <c r="A125" s="7">
        <v>117</v>
      </c>
      <c r="B125" s="131"/>
      <c r="C125" s="126"/>
      <c r="D125" s="68"/>
      <c r="E125" s="124"/>
      <c r="F125" s="111"/>
      <c r="G125" s="139"/>
      <c r="H125" s="139"/>
      <c r="I125" s="16"/>
      <c r="J125" s="403"/>
      <c r="K125" s="405"/>
      <c r="L125" s="78"/>
      <c r="M125" s="78"/>
      <c r="N125" s="78"/>
      <c r="O125" s="78"/>
    </row>
    <row r="126" spans="1:15" ht="24.95" customHeight="1" x14ac:dyDescent="0.2">
      <c r="A126" s="7">
        <v>118</v>
      </c>
      <c r="B126" s="131"/>
      <c r="C126" s="126"/>
      <c r="D126" s="68"/>
      <c r="E126" s="124"/>
      <c r="F126" s="111"/>
      <c r="G126" s="139"/>
      <c r="H126" s="139"/>
      <c r="I126" s="16"/>
      <c r="J126" s="403"/>
      <c r="K126" s="405"/>
      <c r="L126" s="78"/>
      <c r="M126" s="78"/>
      <c r="N126" s="78"/>
      <c r="O126" s="78"/>
    </row>
    <row r="127" spans="1:15" ht="24.95" customHeight="1" x14ac:dyDescent="0.2">
      <c r="A127" s="7">
        <v>119</v>
      </c>
      <c r="B127" s="131"/>
      <c r="C127" s="126"/>
      <c r="D127" s="68"/>
      <c r="E127" s="124"/>
      <c r="F127" s="111"/>
      <c r="G127" s="139"/>
      <c r="H127" s="139"/>
      <c r="I127" s="16"/>
      <c r="J127" s="403"/>
      <c r="K127" s="405"/>
      <c r="L127" s="78"/>
      <c r="M127" s="78"/>
      <c r="N127" s="78"/>
      <c r="O127" s="78"/>
    </row>
    <row r="128" spans="1:15" ht="24.95" customHeight="1" x14ac:dyDescent="0.2">
      <c r="A128" s="7">
        <v>120</v>
      </c>
      <c r="B128" s="131"/>
      <c r="C128" s="126"/>
      <c r="D128" s="68"/>
      <c r="E128" s="124"/>
      <c r="F128" s="111"/>
      <c r="G128" s="139"/>
      <c r="H128" s="139"/>
      <c r="I128" s="16"/>
      <c r="J128" s="403"/>
      <c r="K128" s="405"/>
      <c r="L128" s="78"/>
      <c r="M128" s="78"/>
      <c r="N128" s="78"/>
      <c r="O128" s="78"/>
    </row>
    <row r="129" spans="1:15" ht="24.95" customHeight="1" x14ac:dyDescent="0.2">
      <c r="A129" s="7">
        <v>121</v>
      </c>
      <c r="B129" s="131"/>
      <c r="C129" s="126"/>
      <c r="D129" s="68"/>
      <c r="E129" s="124"/>
      <c r="F129" s="111"/>
      <c r="G129" s="139"/>
      <c r="H129" s="139"/>
      <c r="I129" s="16"/>
      <c r="J129" s="403"/>
      <c r="K129" s="405"/>
      <c r="L129" s="78"/>
      <c r="M129" s="78"/>
      <c r="N129" s="78"/>
      <c r="O129" s="78"/>
    </row>
    <row r="130" spans="1:15" ht="24.95" customHeight="1" x14ac:dyDescent="0.2">
      <c r="A130" s="7">
        <v>122</v>
      </c>
      <c r="B130" s="131"/>
      <c r="C130" s="126"/>
      <c r="D130" s="68"/>
      <c r="E130" s="124"/>
      <c r="F130" s="111"/>
      <c r="G130" s="139"/>
      <c r="H130" s="139"/>
      <c r="I130" s="16"/>
      <c r="J130" s="403"/>
      <c r="K130" s="405"/>
      <c r="L130" s="78"/>
      <c r="M130" s="78"/>
      <c r="N130" s="78"/>
      <c r="O130" s="78"/>
    </row>
    <row r="131" spans="1:15" ht="24.95" customHeight="1" x14ac:dyDescent="0.2">
      <c r="A131" s="7">
        <v>123</v>
      </c>
      <c r="B131" s="131"/>
      <c r="C131" s="126"/>
      <c r="D131" s="68"/>
      <c r="E131" s="124"/>
      <c r="F131" s="111"/>
      <c r="G131" s="139"/>
      <c r="H131" s="139"/>
      <c r="I131" s="16"/>
      <c r="J131" s="403"/>
      <c r="K131" s="405"/>
      <c r="L131" s="78"/>
      <c r="M131" s="78"/>
      <c r="N131" s="78"/>
      <c r="O131" s="78"/>
    </row>
    <row r="132" spans="1:15" ht="24.95" customHeight="1" x14ac:dyDescent="0.2">
      <c r="A132" s="7">
        <v>124</v>
      </c>
      <c r="B132" s="131"/>
      <c r="C132" s="126"/>
      <c r="D132" s="68"/>
      <c r="E132" s="124"/>
      <c r="F132" s="111"/>
      <c r="G132" s="139"/>
      <c r="H132" s="139"/>
      <c r="I132" s="16"/>
      <c r="J132" s="403"/>
      <c r="K132" s="405"/>
      <c r="L132" s="78"/>
      <c r="M132" s="78"/>
      <c r="N132" s="78"/>
      <c r="O132" s="78"/>
    </row>
    <row r="133" spans="1:15" ht="24.95" customHeight="1" x14ac:dyDescent="0.2">
      <c r="A133" s="7">
        <v>125</v>
      </c>
      <c r="B133" s="131"/>
      <c r="C133" s="126"/>
      <c r="D133" s="68"/>
      <c r="E133" s="124"/>
      <c r="F133" s="111"/>
      <c r="G133" s="139"/>
      <c r="H133" s="139"/>
      <c r="I133" s="16"/>
      <c r="J133" s="403"/>
      <c r="K133" s="405"/>
      <c r="L133" s="78"/>
      <c r="M133" s="78"/>
      <c r="N133" s="78"/>
      <c r="O133" s="78"/>
    </row>
    <row r="134" spans="1:15" ht="24.95" customHeight="1" x14ac:dyDescent="0.2">
      <c r="A134" s="7">
        <v>126</v>
      </c>
      <c r="B134" s="131"/>
      <c r="C134" s="126"/>
      <c r="D134" s="68"/>
      <c r="E134" s="124"/>
      <c r="F134" s="111"/>
      <c r="G134" s="139"/>
      <c r="H134" s="139"/>
      <c r="I134" s="16"/>
      <c r="J134" s="403"/>
      <c r="K134" s="405"/>
      <c r="L134" s="78"/>
      <c r="M134" s="78"/>
      <c r="N134" s="78"/>
      <c r="O134" s="78"/>
    </row>
    <row r="135" spans="1:15" ht="24.95" customHeight="1" x14ac:dyDescent="0.2">
      <c r="A135" s="7">
        <v>127</v>
      </c>
      <c r="B135" s="131"/>
      <c r="C135" s="126"/>
      <c r="D135" s="68"/>
      <c r="E135" s="124"/>
      <c r="F135" s="111"/>
      <c r="G135" s="139"/>
      <c r="H135" s="139"/>
      <c r="I135" s="16"/>
      <c r="J135" s="403"/>
      <c r="K135" s="405"/>
      <c r="L135" s="78"/>
      <c r="M135" s="78"/>
      <c r="N135" s="78"/>
      <c r="O135" s="78"/>
    </row>
    <row r="136" spans="1:15" ht="24.95" customHeight="1" x14ac:dyDescent="0.2">
      <c r="A136" s="7">
        <v>128</v>
      </c>
      <c r="B136" s="131"/>
      <c r="C136" s="126"/>
      <c r="D136" s="68"/>
      <c r="E136" s="124"/>
      <c r="F136" s="111"/>
      <c r="G136" s="139"/>
      <c r="H136" s="139"/>
      <c r="I136" s="16"/>
      <c r="J136" s="403"/>
      <c r="K136" s="405"/>
      <c r="L136" s="78"/>
      <c r="M136" s="78"/>
      <c r="N136" s="78"/>
      <c r="O136" s="78"/>
    </row>
    <row r="137" spans="1:15" ht="24.95" customHeight="1" x14ac:dyDescent="0.2">
      <c r="A137" s="7">
        <v>129</v>
      </c>
      <c r="B137" s="131"/>
      <c r="C137" s="126"/>
      <c r="D137" s="68"/>
      <c r="E137" s="124"/>
      <c r="F137" s="111"/>
      <c r="G137" s="139"/>
      <c r="H137" s="139"/>
      <c r="I137" s="16"/>
      <c r="J137" s="403"/>
      <c r="K137" s="405"/>
      <c r="L137" s="78"/>
      <c r="M137" s="78"/>
      <c r="N137" s="78"/>
      <c r="O137" s="78"/>
    </row>
    <row r="138" spans="1:15" ht="24.95" customHeight="1" x14ac:dyDescent="0.2">
      <c r="A138" s="7">
        <v>130</v>
      </c>
      <c r="B138" s="131"/>
      <c r="C138" s="126"/>
      <c r="D138" s="68"/>
      <c r="E138" s="124"/>
      <c r="F138" s="111"/>
      <c r="G138" s="139"/>
      <c r="H138" s="139"/>
      <c r="I138" s="16"/>
      <c r="J138" s="403"/>
      <c r="K138" s="405"/>
      <c r="L138" s="78"/>
      <c r="M138" s="78"/>
      <c r="N138" s="78"/>
      <c r="O138" s="78"/>
    </row>
    <row r="139" spans="1:15" ht="24.95" customHeight="1" x14ac:dyDescent="0.2">
      <c r="A139" s="7">
        <v>131</v>
      </c>
      <c r="B139" s="131"/>
      <c r="C139" s="126"/>
      <c r="D139" s="68"/>
      <c r="E139" s="124"/>
      <c r="F139" s="111"/>
      <c r="G139" s="139"/>
      <c r="H139" s="139"/>
      <c r="I139" s="16"/>
      <c r="J139" s="403"/>
      <c r="K139" s="405"/>
      <c r="L139" s="78"/>
      <c r="M139" s="78"/>
      <c r="N139" s="78"/>
      <c r="O139" s="78"/>
    </row>
    <row r="140" spans="1:15" ht="24.95" customHeight="1" x14ac:dyDescent="0.2">
      <c r="A140" s="7">
        <v>132</v>
      </c>
      <c r="B140" s="131"/>
      <c r="C140" s="126"/>
      <c r="D140" s="68"/>
      <c r="E140" s="124"/>
      <c r="F140" s="111"/>
      <c r="G140" s="139"/>
      <c r="H140" s="139"/>
      <c r="I140" s="16"/>
      <c r="J140" s="403"/>
      <c r="K140" s="405"/>
      <c r="L140" s="78"/>
      <c r="M140" s="78"/>
      <c r="N140" s="78"/>
      <c r="O140" s="78"/>
    </row>
    <row r="141" spans="1:15" ht="24.95" customHeight="1" x14ac:dyDescent="0.2">
      <c r="A141" s="7">
        <v>133</v>
      </c>
      <c r="B141" s="131"/>
      <c r="C141" s="126"/>
      <c r="D141" s="68"/>
      <c r="E141" s="124"/>
      <c r="F141" s="111"/>
      <c r="G141" s="139"/>
      <c r="H141" s="139"/>
      <c r="I141" s="16"/>
      <c r="J141" s="403"/>
      <c r="K141" s="405"/>
      <c r="L141" s="78"/>
      <c r="M141" s="78"/>
      <c r="N141" s="78"/>
      <c r="O141" s="78"/>
    </row>
    <row r="142" spans="1:15" ht="24.95" customHeight="1" x14ac:dyDescent="0.2">
      <c r="A142" s="7">
        <v>134</v>
      </c>
      <c r="B142" s="131"/>
      <c r="C142" s="126"/>
      <c r="D142" s="68"/>
      <c r="E142" s="124"/>
      <c r="F142" s="111"/>
      <c r="G142" s="139"/>
      <c r="H142" s="139"/>
      <c r="I142" s="16"/>
      <c r="J142" s="403"/>
      <c r="K142" s="405"/>
      <c r="L142" s="78"/>
      <c r="M142" s="78"/>
      <c r="N142" s="78"/>
      <c r="O142" s="78"/>
    </row>
    <row r="143" spans="1:15" ht="24.95" customHeight="1" x14ac:dyDescent="0.2">
      <c r="A143" s="7">
        <v>135</v>
      </c>
      <c r="B143" s="131"/>
      <c r="C143" s="126"/>
      <c r="D143" s="68"/>
      <c r="E143" s="124"/>
      <c r="F143" s="111"/>
      <c r="G143" s="139"/>
      <c r="H143" s="139"/>
      <c r="I143" s="16"/>
      <c r="J143" s="403"/>
      <c r="K143" s="405"/>
      <c r="L143" s="78"/>
      <c r="M143" s="78"/>
      <c r="N143" s="78"/>
      <c r="O143" s="78"/>
    </row>
    <row r="144" spans="1:15" ht="24.95" customHeight="1" x14ac:dyDescent="0.2">
      <c r="A144" s="7">
        <v>136</v>
      </c>
      <c r="B144" s="131"/>
      <c r="C144" s="126"/>
      <c r="D144" s="68"/>
      <c r="E144" s="124"/>
      <c r="F144" s="111"/>
      <c r="G144" s="139"/>
      <c r="H144" s="139"/>
      <c r="I144" s="16"/>
      <c r="J144" s="403"/>
      <c r="K144" s="405"/>
      <c r="L144" s="78"/>
      <c r="M144" s="78"/>
      <c r="N144" s="78"/>
      <c r="O144" s="78"/>
    </row>
    <row r="145" spans="1:15" ht="24.95" customHeight="1" x14ac:dyDescent="0.2">
      <c r="A145" s="7">
        <v>137</v>
      </c>
      <c r="B145" s="131"/>
      <c r="C145" s="126"/>
      <c r="D145" s="68"/>
      <c r="E145" s="124"/>
      <c r="F145" s="111"/>
      <c r="G145" s="139"/>
      <c r="H145" s="139"/>
      <c r="I145" s="16"/>
      <c r="J145" s="403"/>
      <c r="K145" s="405"/>
      <c r="L145" s="78"/>
      <c r="M145" s="78"/>
      <c r="N145" s="78"/>
      <c r="O145" s="78"/>
    </row>
    <row r="146" spans="1:15" ht="24.95" customHeight="1" x14ac:dyDescent="0.2">
      <c r="A146" s="7">
        <v>138</v>
      </c>
      <c r="B146" s="131"/>
      <c r="C146" s="126"/>
      <c r="D146" s="68"/>
      <c r="E146" s="124"/>
      <c r="F146" s="111"/>
      <c r="G146" s="139"/>
      <c r="H146" s="139"/>
      <c r="I146" s="16"/>
      <c r="J146" s="403"/>
      <c r="K146" s="405"/>
      <c r="L146" s="78"/>
      <c r="M146" s="78"/>
      <c r="N146" s="78"/>
      <c r="O146" s="78"/>
    </row>
    <row r="147" spans="1:15" ht="24.95" customHeight="1" x14ac:dyDescent="0.2">
      <c r="A147" s="7">
        <v>139</v>
      </c>
      <c r="B147" s="131"/>
      <c r="C147" s="126"/>
      <c r="D147" s="68"/>
      <c r="E147" s="124"/>
      <c r="F147" s="111"/>
      <c r="G147" s="139"/>
      <c r="H147" s="139"/>
      <c r="I147" s="16"/>
      <c r="J147" s="403"/>
      <c r="K147" s="405"/>
      <c r="L147" s="78"/>
      <c r="M147" s="78"/>
      <c r="N147" s="78"/>
      <c r="O147" s="78"/>
    </row>
    <row r="148" spans="1:15" ht="24.95" customHeight="1" x14ac:dyDescent="0.2">
      <c r="A148" s="7">
        <v>140</v>
      </c>
      <c r="B148" s="131"/>
      <c r="C148" s="126"/>
      <c r="D148" s="68"/>
      <c r="E148" s="124"/>
      <c r="F148" s="111"/>
      <c r="G148" s="139"/>
      <c r="H148" s="139"/>
      <c r="I148" s="16"/>
      <c r="J148" s="403"/>
      <c r="K148" s="405"/>
      <c r="L148" s="78"/>
      <c r="M148" s="78"/>
      <c r="N148" s="78"/>
      <c r="O148" s="78"/>
    </row>
    <row r="149" spans="1:15" ht="24.95" customHeight="1" x14ac:dyDescent="0.2">
      <c r="A149" s="7">
        <v>141</v>
      </c>
      <c r="B149" s="131"/>
      <c r="C149" s="126"/>
      <c r="D149" s="68"/>
      <c r="E149" s="124"/>
      <c r="F149" s="111"/>
      <c r="G149" s="139"/>
      <c r="H149" s="139"/>
      <c r="I149" s="16"/>
      <c r="J149" s="403"/>
      <c r="K149" s="405"/>
      <c r="L149" s="78"/>
      <c r="M149" s="78"/>
      <c r="N149" s="78"/>
      <c r="O149" s="78"/>
    </row>
    <row r="150" spans="1:15" ht="24.95" customHeight="1" x14ac:dyDescent="0.2">
      <c r="A150" s="7">
        <v>142</v>
      </c>
      <c r="B150" s="131"/>
      <c r="C150" s="126"/>
      <c r="D150" s="68"/>
      <c r="E150" s="124"/>
      <c r="F150" s="111"/>
      <c r="G150" s="139"/>
      <c r="H150" s="139"/>
      <c r="I150" s="16"/>
      <c r="J150" s="403"/>
      <c r="K150" s="405"/>
      <c r="L150" s="78"/>
      <c r="M150" s="78"/>
      <c r="N150" s="78"/>
      <c r="O150" s="78"/>
    </row>
    <row r="151" spans="1:15" ht="24.95" customHeight="1" x14ac:dyDescent="0.2">
      <c r="A151" s="7">
        <v>143</v>
      </c>
      <c r="B151" s="131"/>
      <c r="C151" s="126"/>
      <c r="D151" s="68"/>
      <c r="E151" s="124"/>
      <c r="F151" s="111"/>
      <c r="G151" s="139"/>
      <c r="H151" s="139"/>
      <c r="I151" s="16"/>
      <c r="J151" s="403"/>
      <c r="K151" s="405"/>
      <c r="L151" s="78"/>
      <c r="M151" s="78"/>
      <c r="N151" s="78"/>
      <c r="O151" s="78"/>
    </row>
    <row r="152" spans="1:15" ht="24.95" customHeight="1" x14ac:dyDescent="0.2">
      <c r="A152" s="7">
        <v>144</v>
      </c>
      <c r="B152" s="131"/>
      <c r="C152" s="126"/>
      <c r="D152" s="68"/>
      <c r="E152" s="124"/>
      <c r="F152" s="111"/>
      <c r="G152" s="139"/>
      <c r="H152" s="139"/>
      <c r="I152" s="16"/>
      <c r="J152" s="403"/>
      <c r="K152" s="405"/>
      <c r="L152" s="78"/>
      <c r="M152" s="78"/>
      <c r="N152" s="78"/>
      <c r="O152" s="78"/>
    </row>
    <row r="153" spans="1:15" ht="24.95" customHeight="1" x14ac:dyDescent="0.2">
      <c r="A153" s="7">
        <v>145</v>
      </c>
      <c r="B153" s="131"/>
      <c r="C153" s="126"/>
      <c r="D153" s="68"/>
      <c r="E153" s="124"/>
      <c r="F153" s="111"/>
      <c r="G153" s="139"/>
      <c r="H153" s="139"/>
      <c r="I153" s="16"/>
      <c r="J153" s="403"/>
      <c r="K153" s="405"/>
      <c r="L153" s="78"/>
      <c r="M153" s="78"/>
      <c r="N153" s="78"/>
      <c r="O153" s="78"/>
    </row>
    <row r="154" spans="1:15" ht="24.95" customHeight="1" x14ac:dyDescent="0.2">
      <c r="A154" s="7">
        <v>146</v>
      </c>
      <c r="B154" s="131"/>
      <c r="C154" s="126"/>
      <c r="D154" s="68"/>
      <c r="E154" s="124"/>
      <c r="F154" s="111"/>
      <c r="G154" s="139"/>
      <c r="H154" s="139"/>
      <c r="I154" s="16"/>
      <c r="J154" s="403"/>
      <c r="K154" s="405"/>
      <c r="L154" s="78"/>
      <c r="M154" s="78"/>
      <c r="N154" s="78"/>
      <c r="O154" s="78"/>
    </row>
    <row r="155" spans="1:15" ht="24.95" customHeight="1" x14ac:dyDescent="0.2">
      <c r="A155" s="7">
        <v>147</v>
      </c>
      <c r="B155" s="131"/>
      <c r="C155" s="126"/>
      <c r="D155" s="68"/>
      <c r="E155" s="124"/>
      <c r="F155" s="111"/>
      <c r="G155" s="139"/>
      <c r="H155" s="139"/>
      <c r="I155" s="16"/>
      <c r="J155" s="403"/>
      <c r="K155" s="405"/>
      <c r="L155" s="78"/>
      <c r="M155" s="78"/>
      <c r="N155" s="78"/>
      <c r="O155" s="78"/>
    </row>
    <row r="156" spans="1:15" ht="24.95" customHeight="1" x14ac:dyDescent="0.2">
      <c r="A156" s="7">
        <v>148</v>
      </c>
      <c r="B156" s="131"/>
      <c r="C156" s="126"/>
      <c r="D156" s="68"/>
      <c r="E156" s="124"/>
      <c r="F156" s="111"/>
      <c r="G156" s="139"/>
      <c r="H156" s="139"/>
      <c r="I156" s="16"/>
      <c r="J156" s="403"/>
      <c r="K156" s="405"/>
      <c r="L156" s="78"/>
      <c r="M156" s="78"/>
      <c r="N156" s="78"/>
      <c r="O156" s="78"/>
    </row>
    <row r="157" spans="1:15" ht="24.95" customHeight="1" x14ac:dyDescent="0.2">
      <c r="A157" s="7">
        <v>149</v>
      </c>
      <c r="B157" s="131"/>
      <c r="C157" s="126"/>
      <c r="D157" s="68"/>
      <c r="E157" s="124"/>
      <c r="F157" s="111"/>
      <c r="G157" s="139"/>
      <c r="H157" s="139"/>
      <c r="I157" s="16"/>
      <c r="J157" s="403"/>
      <c r="K157" s="405"/>
      <c r="L157" s="78"/>
      <c r="M157" s="78"/>
      <c r="N157" s="78"/>
      <c r="O157" s="78"/>
    </row>
    <row r="158" spans="1:15" ht="24.95" customHeight="1" x14ac:dyDescent="0.2">
      <c r="A158" s="7">
        <v>150</v>
      </c>
      <c r="B158" s="131"/>
      <c r="C158" s="126"/>
      <c r="D158" s="68"/>
      <c r="E158" s="124"/>
      <c r="F158" s="111"/>
      <c r="G158" s="139"/>
      <c r="H158" s="139"/>
      <c r="I158" s="16"/>
      <c r="J158" s="403"/>
      <c r="K158" s="405"/>
      <c r="L158" s="78"/>
      <c r="M158" s="78"/>
      <c r="N158" s="78"/>
      <c r="O158" s="78"/>
    </row>
    <row r="159" spans="1:15" ht="24.95" customHeight="1" x14ac:dyDescent="0.2">
      <c r="A159" s="7">
        <v>151</v>
      </c>
      <c r="B159" s="131"/>
      <c r="C159" s="126"/>
      <c r="D159" s="68"/>
      <c r="E159" s="124"/>
      <c r="F159" s="111"/>
      <c r="G159" s="139"/>
      <c r="H159" s="139"/>
      <c r="I159" s="16"/>
      <c r="J159" s="403"/>
      <c r="K159" s="405"/>
      <c r="L159" s="78"/>
      <c r="M159" s="78"/>
      <c r="N159" s="78"/>
      <c r="O159" s="78"/>
    </row>
    <row r="160" spans="1:15" ht="24.95" customHeight="1" x14ac:dyDescent="0.2">
      <c r="A160" s="7">
        <v>152</v>
      </c>
      <c r="B160" s="131"/>
      <c r="C160" s="126"/>
      <c r="D160" s="68"/>
      <c r="E160" s="124"/>
      <c r="F160" s="111"/>
      <c r="G160" s="139"/>
      <c r="H160" s="139"/>
      <c r="I160" s="16"/>
      <c r="J160" s="403"/>
      <c r="K160" s="405"/>
      <c r="L160" s="78"/>
      <c r="M160" s="78"/>
      <c r="N160" s="78"/>
      <c r="O160" s="78"/>
    </row>
    <row r="161" spans="1:15" ht="24.95" customHeight="1" x14ac:dyDescent="0.2">
      <c r="A161" s="7">
        <v>153</v>
      </c>
      <c r="B161" s="131"/>
      <c r="C161" s="126"/>
      <c r="D161" s="68"/>
      <c r="E161" s="124"/>
      <c r="F161" s="111"/>
      <c r="G161" s="139"/>
      <c r="H161" s="139"/>
      <c r="I161" s="16"/>
      <c r="J161" s="403"/>
      <c r="K161" s="405"/>
      <c r="L161" s="78"/>
      <c r="M161" s="78"/>
      <c r="N161" s="78"/>
      <c r="O161" s="78"/>
    </row>
    <row r="162" spans="1:15" ht="24.95" customHeight="1" x14ac:dyDescent="0.2">
      <c r="A162" s="7">
        <v>154</v>
      </c>
      <c r="B162" s="131"/>
      <c r="C162" s="126"/>
      <c r="D162" s="68"/>
      <c r="E162" s="124"/>
      <c r="F162" s="111"/>
      <c r="G162" s="139"/>
      <c r="H162" s="139"/>
      <c r="I162" s="16"/>
      <c r="J162" s="403"/>
      <c r="K162" s="405"/>
      <c r="L162" s="78"/>
      <c r="M162" s="78"/>
      <c r="N162" s="78"/>
      <c r="O162" s="78"/>
    </row>
    <row r="163" spans="1:15" ht="24.95" customHeight="1" x14ac:dyDescent="0.2">
      <c r="A163" s="7">
        <v>155</v>
      </c>
      <c r="B163" s="131"/>
      <c r="C163" s="126"/>
      <c r="D163" s="68"/>
      <c r="E163" s="124"/>
      <c r="F163" s="111"/>
      <c r="G163" s="139"/>
      <c r="H163" s="139"/>
      <c r="I163" s="16"/>
      <c r="J163" s="403"/>
      <c r="K163" s="405"/>
      <c r="L163" s="78"/>
      <c r="M163" s="78"/>
      <c r="N163" s="78"/>
      <c r="O163" s="78"/>
    </row>
    <row r="164" spans="1:15" ht="24.95" customHeight="1" x14ac:dyDescent="0.2">
      <c r="A164" s="7">
        <v>156</v>
      </c>
      <c r="B164" s="131"/>
      <c r="C164" s="126"/>
      <c r="D164" s="68"/>
      <c r="E164" s="124"/>
      <c r="F164" s="111"/>
      <c r="G164" s="139"/>
      <c r="H164" s="139"/>
      <c r="I164" s="16"/>
      <c r="J164" s="403"/>
      <c r="K164" s="405"/>
      <c r="L164" s="78"/>
      <c r="M164" s="78"/>
      <c r="N164" s="78"/>
      <c r="O164" s="78"/>
    </row>
    <row r="165" spans="1:15" ht="24.95" customHeight="1" x14ac:dyDescent="0.2">
      <c r="A165" s="7">
        <v>157</v>
      </c>
      <c r="B165" s="131"/>
      <c r="C165" s="126"/>
      <c r="D165" s="68"/>
      <c r="E165" s="124"/>
      <c r="F165" s="111"/>
      <c r="G165" s="139"/>
      <c r="H165" s="139"/>
      <c r="I165" s="16"/>
      <c r="J165" s="403"/>
      <c r="K165" s="405"/>
      <c r="L165" s="78"/>
      <c r="M165" s="78"/>
      <c r="N165" s="78"/>
      <c r="O165" s="78"/>
    </row>
    <row r="166" spans="1:15" ht="24.95" customHeight="1" x14ac:dyDescent="0.2">
      <c r="A166" s="7">
        <v>158</v>
      </c>
      <c r="B166" s="131"/>
      <c r="C166" s="126"/>
      <c r="D166" s="68"/>
      <c r="E166" s="124"/>
      <c r="F166" s="111"/>
      <c r="G166" s="139"/>
      <c r="H166" s="139"/>
      <c r="I166" s="16"/>
      <c r="J166" s="403"/>
      <c r="K166" s="405"/>
      <c r="L166" s="78"/>
      <c r="M166" s="78"/>
      <c r="N166" s="78"/>
      <c r="O166" s="78"/>
    </row>
    <row r="167" spans="1:15" ht="24.95" customHeight="1" x14ac:dyDescent="0.2">
      <c r="A167" s="7">
        <v>159</v>
      </c>
      <c r="B167" s="131"/>
      <c r="C167" s="126"/>
      <c r="D167" s="68"/>
      <c r="E167" s="124"/>
      <c r="F167" s="111"/>
      <c r="G167" s="139"/>
      <c r="H167" s="139"/>
      <c r="I167" s="16"/>
      <c r="J167" s="403"/>
      <c r="K167" s="405"/>
      <c r="L167" s="78"/>
      <c r="M167" s="78"/>
      <c r="N167" s="78"/>
      <c r="O167" s="78"/>
    </row>
    <row r="168" spans="1:15" ht="24.95" customHeight="1" x14ac:dyDescent="0.2">
      <c r="A168" s="7">
        <v>160</v>
      </c>
      <c r="B168" s="131"/>
      <c r="C168" s="126"/>
      <c r="D168" s="68"/>
      <c r="E168" s="124"/>
      <c r="F168" s="111"/>
      <c r="G168" s="139"/>
      <c r="H168" s="139"/>
      <c r="I168" s="16"/>
      <c r="J168" s="403"/>
      <c r="K168" s="405"/>
      <c r="L168" s="78"/>
      <c r="M168" s="78"/>
      <c r="N168" s="78"/>
      <c r="O168" s="78"/>
    </row>
    <row r="169" spans="1:15" ht="24.95" customHeight="1" x14ac:dyDescent="0.2">
      <c r="A169" s="7">
        <v>161</v>
      </c>
      <c r="B169" s="131"/>
      <c r="C169" s="126"/>
      <c r="D169" s="68"/>
      <c r="E169" s="124"/>
      <c r="F169" s="111"/>
      <c r="G169" s="139"/>
      <c r="H169" s="139"/>
      <c r="I169" s="16"/>
      <c r="J169" s="403"/>
      <c r="K169" s="405"/>
      <c r="L169" s="78"/>
      <c r="M169" s="78"/>
      <c r="N169" s="78"/>
      <c r="O169" s="78"/>
    </row>
    <row r="170" spans="1:15" ht="24.95" customHeight="1" x14ac:dyDescent="0.2">
      <c r="A170" s="7">
        <v>162</v>
      </c>
      <c r="B170" s="131"/>
      <c r="C170" s="126"/>
      <c r="D170" s="68"/>
      <c r="E170" s="124"/>
      <c r="F170" s="111"/>
      <c r="G170" s="139"/>
      <c r="H170" s="139"/>
      <c r="I170" s="16"/>
      <c r="J170" s="403"/>
      <c r="K170" s="405"/>
      <c r="L170" s="78"/>
      <c r="M170" s="78"/>
      <c r="N170" s="78"/>
      <c r="O170" s="78"/>
    </row>
    <row r="171" spans="1:15" ht="24.95" customHeight="1" x14ac:dyDescent="0.2">
      <c r="A171" s="7">
        <v>163</v>
      </c>
      <c r="B171" s="131"/>
      <c r="C171" s="126"/>
      <c r="D171" s="68"/>
      <c r="E171" s="124"/>
      <c r="F171" s="111"/>
      <c r="G171" s="139"/>
      <c r="H171" s="139"/>
      <c r="I171" s="16"/>
      <c r="J171" s="403"/>
      <c r="K171" s="405"/>
      <c r="L171" s="78"/>
      <c r="M171" s="78"/>
      <c r="N171" s="78"/>
      <c r="O171" s="78"/>
    </row>
    <row r="172" spans="1:15" ht="24.95" customHeight="1" x14ac:dyDescent="0.2">
      <c r="A172" s="7">
        <v>164</v>
      </c>
      <c r="B172" s="131"/>
      <c r="C172" s="126"/>
      <c r="D172" s="68"/>
      <c r="E172" s="124"/>
      <c r="F172" s="111"/>
      <c r="G172" s="139"/>
      <c r="H172" s="139"/>
      <c r="I172" s="16"/>
      <c r="J172" s="403"/>
      <c r="K172" s="405"/>
      <c r="L172" s="78"/>
      <c r="M172" s="78"/>
      <c r="N172" s="78"/>
      <c r="O172" s="78"/>
    </row>
    <row r="173" spans="1:15" ht="24.95" customHeight="1" x14ac:dyDescent="0.2">
      <c r="A173" s="7">
        <v>165</v>
      </c>
      <c r="B173" s="131"/>
      <c r="C173" s="126"/>
      <c r="D173" s="68"/>
      <c r="E173" s="124"/>
      <c r="F173" s="111"/>
      <c r="G173" s="139"/>
      <c r="H173" s="139"/>
      <c r="I173" s="16"/>
      <c r="J173" s="403"/>
      <c r="K173" s="405"/>
      <c r="L173" s="78"/>
      <c r="M173" s="78"/>
      <c r="N173" s="78"/>
      <c r="O173" s="78"/>
    </row>
    <row r="174" spans="1:15" ht="24.95" customHeight="1" x14ac:dyDescent="0.2">
      <c r="A174" s="7">
        <v>166</v>
      </c>
      <c r="B174" s="131"/>
      <c r="C174" s="126"/>
      <c r="D174" s="68"/>
      <c r="E174" s="124"/>
      <c r="F174" s="111"/>
      <c r="G174" s="139"/>
      <c r="H174" s="139"/>
      <c r="I174" s="16"/>
      <c r="J174" s="403"/>
      <c r="K174" s="405"/>
      <c r="L174" s="78"/>
      <c r="M174" s="78"/>
      <c r="N174" s="78"/>
      <c r="O174" s="78"/>
    </row>
    <row r="175" spans="1:15" ht="24.95" customHeight="1" x14ac:dyDescent="0.2">
      <c r="A175" s="7">
        <v>167</v>
      </c>
      <c r="B175" s="131"/>
      <c r="C175" s="126"/>
      <c r="D175" s="68"/>
      <c r="E175" s="124"/>
      <c r="F175" s="111"/>
      <c r="G175" s="139"/>
      <c r="H175" s="139"/>
      <c r="I175" s="16"/>
      <c r="J175" s="403"/>
      <c r="K175" s="405"/>
      <c r="L175" s="78"/>
      <c r="M175" s="78"/>
      <c r="N175" s="78"/>
      <c r="O175" s="78"/>
    </row>
    <row r="176" spans="1:15" ht="24.95" customHeight="1" x14ac:dyDescent="0.2">
      <c r="A176" s="7">
        <v>168</v>
      </c>
      <c r="B176" s="131"/>
      <c r="C176" s="126"/>
      <c r="D176" s="68"/>
      <c r="E176" s="124"/>
      <c r="F176" s="111"/>
      <c r="G176" s="139"/>
      <c r="H176" s="139"/>
      <c r="I176" s="16"/>
      <c r="J176" s="403"/>
      <c r="K176" s="405"/>
      <c r="L176" s="78"/>
      <c r="M176" s="78"/>
      <c r="N176" s="78"/>
      <c r="O176" s="78"/>
    </row>
    <row r="177" spans="1:15" ht="24.95" customHeight="1" x14ac:dyDescent="0.2">
      <c r="A177" s="7">
        <v>169</v>
      </c>
      <c r="B177" s="131"/>
      <c r="C177" s="126"/>
      <c r="D177" s="68"/>
      <c r="E177" s="124"/>
      <c r="F177" s="111"/>
      <c r="G177" s="139"/>
      <c r="H177" s="139"/>
      <c r="I177" s="16"/>
      <c r="J177" s="403"/>
      <c r="K177" s="405"/>
      <c r="L177" s="78"/>
      <c r="M177" s="78"/>
      <c r="N177" s="78"/>
      <c r="O177" s="78"/>
    </row>
    <row r="178" spans="1:15" ht="24.95" customHeight="1" x14ac:dyDescent="0.2">
      <c r="A178" s="7">
        <v>170</v>
      </c>
      <c r="B178" s="131"/>
      <c r="C178" s="126"/>
      <c r="D178" s="68"/>
      <c r="E178" s="124"/>
      <c r="F178" s="111"/>
      <c r="G178" s="139"/>
      <c r="H178" s="139"/>
      <c r="I178" s="16"/>
      <c r="J178" s="403"/>
      <c r="K178" s="405"/>
      <c r="L178" s="78"/>
      <c r="M178" s="78"/>
      <c r="N178" s="78"/>
      <c r="O178" s="78"/>
    </row>
    <row r="179" spans="1:15" ht="24.95" customHeight="1" x14ac:dyDescent="0.2">
      <c r="A179" s="7">
        <v>171</v>
      </c>
      <c r="B179" s="131"/>
      <c r="C179" s="126"/>
      <c r="D179" s="68"/>
      <c r="E179" s="124"/>
      <c r="F179" s="111"/>
      <c r="G179" s="139"/>
      <c r="H179" s="139"/>
      <c r="I179" s="16"/>
      <c r="J179" s="403"/>
      <c r="K179" s="405"/>
      <c r="L179" s="78"/>
      <c r="M179" s="78"/>
      <c r="N179" s="78"/>
      <c r="O179" s="78"/>
    </row>
    <row r="180" spans="1:15" ht="24.95" customHeight="1" x14ac:dyDescent="0.2">
      <c r="A180" s="7">
        <v>172</v>
      </c>
      <c r="B180" s="131"/>
      <c r="C180" s="126"/>
      <c r="D180" s="68"/>
      <c r="E180" s="124"/>
      <c r="F180" s="111"/>
      <c r="G180" s="139"/>
      <c r="H180" s="139"/>
      <c r="I180" s="16"/>
      <c r="J180" s="403"/>
      <c r="K180" s="405"/>
      <c r="L180" s="78"/>
      <c r="M180" s="78"/>
      <c r="N180" s="78"/>
      <c r="O180" s="78"/>
    </row>
    <row r="181" spans="1:15" ht="24.95" customHeight="1" x14ac:dyDescent="0.2">
      <c r="A181" s="7">
        <v>173</v>
      </c>
      <c r="B181" s="131"/>
      <c r="C181" s="126"/>
      <c r="D181" s="68"/>
      <c r="E181" s="124"/>
      <c r="F181" s="111"/>
      <c r="G181" s="139"/>
      <c r="H181" s="139"/>
      <c r="I181" s="16"/>
      <c r="J181" s="403"/>
      <c r="K181" s="405"/>
      <c r="L181" s="78"/>
      <c r="M181" s="78"/>
      <c r="N181" s="78"/>
      <c r="O181" s="78"/>
    </row>
    <row r="182" spans="1:15" ht="24.95" customHeight="1" x14ac:dyDescent="0.2">
      <c r="A182" s="7">
        <v>174</v>
      </c>
      <c r="B182" s="131"/>
      <c r="C182" s="126"/>
      <c r="D182" s="68"/>
      <c r="E182" s="124"/>
      <c r="F182" s="111"/>
      <c r="G182" s="139"/>
      <c r="H182" s="139"/>
      <c r="I182" s="16"/>
      <c r="J182" s="403"/>
      <c r="K182" s="405"/>
      <c r="L182" s="78"/>
      <c r="M182" s="78"/>
      <c r="N182" s="78"/>
      <c r="O182" s="78"/>
    </row>
    <row r="183" spans="1:15" ht="24.95" customHeight="1" x14ac:dyDescent="0.2">
      <c r="A183" s="7">
        <v>175</v>
      </c>
      <c r="B183" s="131"/>
      <c r="C183" s="126"/>
      <c r="D183" s="68"/>
      <c r="E183" s="124"/>
      <c r="F183" s="111"/>
      <c r="G183" s="139"/>
      <c r="H183" s="139"/>
      <c r="I183" s="16"/>
      <c r="J183" s="136"/>
      <c r="K183" s="135"/>
      <c r="L183" s="78"/>
      <c r="M183" s="78"/>
      <c r="N183" s="78"/>
      <c r="O183" s="78"/>
    </row>
    <row r="184" spans="1:15" ht="24.95" customHeight="1" x14ac:dyDescent="0.2">
      <c r="A184" s="7">
        <v>176</v>
      </c>
      <c r="B184" s="131"/>
      <c r="C184" s="126"/>
      <c r="D184" s="68"/>
      <c r="E184" s="124"/>
      <c r="F184" s="111"/>
      <c r="G184" s="139"/>
      <c r="H184" s="139"/>
      <c r="I184" s="16"/>
      <c r="J184" s="136"/>
      <c r="K184" s="135"/>
      <c r="L184" s="78"/>
      <c r="M184" s="78"/>
      <c r="N184" s="78"/>
      <c r="O184" s="78"/>
    </row>
    <row r="185" spans="1:15" ht="24.95" customHeight="1" x14ac:dyDescent="0.2">
      <c r="A185" s="7">
        <v>177</v>
      </c>
      <c r="B185" s="131"/>
      <c r="C185" s="126"/>
      <c r="D185" s="68"/>
      <c r="E185" s="124"/>
      <c r="F185" s="111"/>
      <c r="G185" s="139"/>
      <c r="H185" s="139"/>
      <c r="I185" s="16"/>
      <c r="J185" s="136"/>
      <c r="K185" s="135"/>
      <c r="L185" s="78"/>
      <c r="M185" s="78"/>
      <c r="N185" s="78"/>
      <c r="O185" s="78"/>
    </row>
    <row r="186" spans="1:15" ht="24.95" customHeight="1" x14ac:dyDescent="0.2">
      <c r="A186" s="7">
        <v>178</v>
      </c>
      <c r="B186" s="131"/>
      <c r="C186" s="126"/>
      <c r="D186" s="68"/>
      <c r="E186" s="124"/>
      <c r="F186" s="111"/>
      <c r="G186" s="139"/>
      <c r="H186" s="139"/>
      <c r="I186" s="16"/>
      <c r="J186" s="136"/>
      <c r="K186" s="135"/>
      <c r="L186" s="78"/>
      <c r="M186" s="78"/>
      <c r="N186" s="78"/>
      <c r="O186" s="78"/>
    </row>
    <row r="187" spans="1:15" ht="24.95" customHeight="1" x14ac:dyDescent="0.2">
      <c r="A187" s="7">
        <v>179</v>
      </c>
      <c r="B187" s="131"/>
      <c r="C187" s="126"/>
      <c r="D187" s="68"/>
      <c r="E187" s="124"/>
      <c r="F187" s="111"/>
      <c r="G187" s="139"/>
      <c r="H187" s="139"/>
      <c r="I187" s="16"/>
      <c r="J187" s="136"/>
      <c r="K187" s="135"/>
      <c r="L187" s="78"/>
      <c r="M187" s="78"/>
      <c r="N187" s="78"/>
      <c r="O187" s="78"/>
    </row>
    <row r="188" spans="1:15" ht="24.95" customHeight="1" x14ac:dyDescent="0.2">
      <c r="A188" s="7">
        <v>180</v>
      </c>
      <c r="B188" s="131"/>
      <c r="C188" s="126"/>
      <c r="D188" s="68"/>
      <c r="E188" s="124"/>
      <c r="F188" s="111"/>
      <c r="G188" s="139"/>
      <c r="H188" s="139"/>
      <c r="I188" s="16"/>
      <c r="J188" s="136"/>
      <c r="K188" s="135"/>
      <c r="L188" s="78"/>
      <c r="M188" s="78"/>
      <c r="N188" s="78"/>
      <c r="O188" s="78"/>
    </row>
    <row r="189" spans="1:15" ht="24.95" customHeight="1" x14ac:dyDescent="0.2">
      <c r="A189" s="7">
        <v>181</v>
      </c>
      <c r="B189" s="131"/>
      <c r="C189" s="126"/>
      <c r="D189" s="68"/>
      <c r="E189" s="124"/>
      <c r="F189" s="111"/>
      <c r="G189" s="139"/>
      <c r="H189" s="139"/>
      <c r="I189" s="16"/>
      <c r="J189" s="136"/>
      <c r="K189" s="135"/>
      <c r="L189" s="78"/>
      <c r="M189" s="78"/>
      <c r="N189" s="78"/>
      <c r="O189" s="78"/>
    </row>
    <row r="190" spans="1:15" ht="24.95" customHeight="1" x14ac:dyDescent="0.2">
      <c r="A190" s="7">
        <v>182</v>
      </c>
      <c r="B190" s="131"/>
      <c r="C190" s="126"/>
      <c r="D190" s="68"/>
      <c r="E190" s="124"/>
      <c r="F190" s="111"/>
      <c r="G190" s="139"/>
      <c r="H190" s="139"/>
      <c r="I190" s="16"/>
      <c r="J190" s="136"/>
      <c r="K190" s="135"/>
      <c r="L190" s="78"/>
      <c r="M190" s="78"/>
      <c r="N190" s="78"/>
      <c r="O190" s="78"/>
    </row>
    <row r="191" spans="1:15" ht="24.95" customHeight="1" x14ac:dyDescent="0.2">
      <c r="A191" s="7">
        <v>183</v>
      </c>
      <c r="B191" s="131"/>
      <c r="C191" s="126"/>
      <c r="D191" s="68"/>
      <c r="E191" s="124"/>
      <c r="F191" s="111"/>
      <c r="G191" s="139"/>
      <c r="H191" s="139"/>
      <c r="I191" s="16"/>
      <c r="J191" s="136"/>
      <c r="K191" s="135"/>
      <c r="L191" s="78"/>
      <c r="M191" s="78"/>
      <c r="N191" s="78"/>
      <c r="O191" s="78"/>
    </row>
    <row r="192" spans="1:15" ht="24.95" customHeight="1" x14ac:dyDescent="0.2">
      <c r="A192" s="7">
        <v>184</v>
      </c>
      <c r="B192" s="131"/>
      <c r="C192" s="126"/>
      <c r="D192" s="68"/>
      <c r="E192" s="124"/>
      <c r="F192" s="111"/>
      <c r="G192" s="139"/>
      <c r="H192" s="139"/>
      <c r="I192" s="16"/>
      <c r="J192" s="136"/>
      <c r="K192" s="135"/>
      <c r="L192" s="78"/>
      <c r="M192" s="78"/>
      <c r="N192" s="78"/>
      <c r="O192" s="78"/>
    </row>
    <row r="193" spans="1:15" ht="24.95" customHeight="1" x14ac:dyDescent="0.2">
      <c r="A193" s="7">
        <v>185</v>
      </c>
      <c r="B193" s="131"/>
      <c r="C193" s="126"/>
      <c r="D193" s="68"/>
      <c r="E193" s="124"/>
      <c r="F193" s="111"/>
      <c r="G193" s="139"/>
      <c r="H193" s="139"/>
      <c r="I193" s="16"/>
      <c r="J193" s="136"/>
      <c r="K193" s="135"/>
      <c r="L193" s="78"/>
      <c r="M193" s="78"/>
      <c r="N193" s="78"/>
      <c r="O193" s="78"/>
    </row>
    <row r="194" spans="1:15" ht="24.95" customHeight="1" x14ac:dyDescent="0.2">
      <c r="A194" s="7">
        <v>186</v>
      </c>
      <c r="B194" s="131"/>
      <c r="C194" s="126"/>
      <c r="D194" s="68"/>
      <c r="E194" s="124"/>
      <c r="F194" s="111"/>
      <c r="G194" s="139"/>
      <c r="H194" s="139"/>
      <c r="I194" s="16"/>
      <c r="J194" s="136"/>
      <c r="K194" s="135"/>
      <c r="L194" s="78"/>
      <c r="M194" s="78"/>
      <c r="N194" s="78"/>
      <c r="O194" s="78"/>
    </row>
    <row r="195" spans="1:15" ht="24.95" customHeight="1" x14ac:dyDescent="0.2">
      <c r="A195" s="7">
        <v>187</v>
      </c>
      <c r="B195" s="131"/>
      <c r="C195" s="126"/>
      <c r="D195" s="68"/>
      <c r="E195" s="124"/>
      <c r="F195" s="111"/>
      <c r="G195" s="139"/>
      <c r="H195" s="139"/>
      <c r="I195" s="16"/>
      <c r="J195" s="136"/>
      <c r="K195" s="135"/>
      <c r="L195" s="78"/>
      <c r="M195" s="78"/>
      <c r="N195" s="78"/>
      <c r="O195" s="78"/>
    </row>
    <row r="196" spans="1:15" ht="24.95" customHeight="1" x14ac:dyDescent="0.2">
      <c r="A196" s="7">
        <v>188</v>
      </c>
      <c r="B196" s="131"/>
      <c r="C196" s="126"/>
      <c r="D196" s="68"/>
      <c r="E196" s="124"/>
      <c r="F196" s="111"/>
      <c r="G196" s="139"/>
      <c r="H196" s="139"/>
      <c r="I196" s="16"/>
      <c r="J196" s="136"/>
      <c r="K196" s="135"/>
      <c r="L196" s="78"/>
      <c r="M196" s="78"/>
      <c r="N196" s="78"/>
      <c r="O196" s="78"/>
    </row>
    <row r="197" spans="1:15" ht="24.95" customHeight="1" x14ac:dyDescent="0.2">
      <c r="A197" s="7">
        <v>189</v>
      </c>
      <c r="B197" s="131"/>
      <c r="C197" s="126"/>
      <c r="D197" s="68"/>
      <c r="E197" s="124"/>
      <c r="F197" s="111"/>
      <c r="G197" s="139"/>
      <c r="H197" s="139"/>
      <c r="I197" s="16"/>
      <c r="J197" s="136"/>
      <c r="K197" s="135"/>
      <c r="L197" s="78"/>
      <c r="M197" s="78"/>
      <c r="N197" s="78"/>
      <c r="O197" s="78"/>
    </row>
    <row r="198" spans="1:15" ht="24.95" customHeight="1" x14ac:dyDescent="0.2">
      <c r="A198" s="7">
        <v>190</v>
      </c>
      <c r="B198" s="131"/>
      <c r="C198" s="126"/>
      <c r="D198" s="68"/>
      <c r="E198" s="124"/>
      <c r="F198" s="111"/>
      <c r="G198" s="139"/>
      <c r="H198" s="139"/>
      <c r="I198" s="16"/>
      <c r="J198" s="136"/>
      <c r="K198" s="135"/>
      <c r="L198" s="78"/>
      <c r="M198" s="78"/>
      <c r="N198" s="78"/>
      <c r="O198" s="78"/>
    </row>
    <row r="199" spans="1:15" ht="24.95" customHeight="1" x14ac:dyDescent="0.2">
      <c r="A199" s="7">
        <v>191</v>
      </c>
      <c r="B199" s="131"/>
      <c r="C199" s="126"/>
      <c r="D199" s="68"/>
      <c r="E199" s="124"/>
      <c r="F199" s="111"/>
      <c r="G199" s="139"/>
      <c r="H199" s="139"/>
      <c r="I199" s="16"/>
      <c r="J199" s="136"/>
      <c r="K199" s="135"/>
      <c r="L199" s="78"/>
      <c r="M199" s="78"/>
      <c r="N199" s="78"/>
      <c r="O199" s="78"/>
    </row>
    <row r="200" spans="1:15" ht="24.95" customHeight="1" x14ac:dyDescent="0.2">
      <c r="A200" s="7">
        <v>192</v>
      </c>
      <c r="B200" s="131"/>
      <c r="C200" s="126"/>
      <c r="D200" s="68"/>
      <c r="E200" s="124"/>
      <c r="F200" s="111"/>
      <c r="G200" s="139"/>
      <c r="H200" s="139"/>
      <c r="I200" s="16"/>
      <c r="J200" s="136"/>
      <c r="K200" s="135"/>
      <c r="L200" s="78"/>
      <c r="M200" s="78"/>
      <c r="N200" s="78"/>
      <c r="O200" s="78"/>
    </row>
    <row r="201" spans="1:15" ht="24.95" customHeight="1" x14ac:dyDescent="0.2">
      <c r="A201" s="7">
        <v>193</v>
      </c>
      <c r="B201" s="131"/>
      <c r="C201" s="126"/>
      <c r="D201" s="68"/>
      <c r="E201" s="124"/>
      <c r="F201" s="111"/>
      <c r="G201" s="139"/>
      <c r="H201" s="139"/>
      <c r="I201" s="16"/>
      <c r="J201" s="403"/>
      <c r="K201" s="405"/>
      <c r="L201" s="78"/>
      <c r="M201" s="78"/>
      <c r="N201" s="78"/>
      <c r="O201" s="78"/>
    </row>
    <row r="202" spans="1:15" ht="24.95" customHeight="1" x14ac:dyDescent="0.2">
      <c r="A202" s="7">
        <v>194</v>
      </c>
      <c r="B202" s="131"/>
      <c r="C202" s="126"/>
      <c r="D202" s="68"/>
      <c r="E202" s="124"/>
      <c r="F202" s="111"/>
      <c r="G202" s="139"/>
      <c r="H202" s="139"/>
      <c r="I202" s="16"/>
      <c r="J202" s="403"/>
      <c r="K202" s="405"/>
      <c r="L202" s="78"/>
      <c r="M202" s="78"/>
      <c r="N202" s="78"/>
      <c r="O202" s="78"/>
    </row>
    <row r="203" spans="1:15" ht="24.95" customHeight="1" x14ac:dyDescent="0.2">
      <c r="A203" s="7">
        <v>195</v>
      </c>
      <c r="B203" s="131"/>
      <c r="C203" s="126"/>
      <c r="D203" s="68"/>
      <c r="E203" s="124"/>
      <c r="F203" s="111"/>
      <c r="G203" s="139"/>
      <c r="H203" s="139"/>
      <c r="I203" s="16"/>
      <c r="J203" s="403"/>
      <c r="K203" s="405"/>
      <c r="L203" s="78"/>
      <c r="M203" s="78"/>
      <c r="N203" s="78"/>
      <c r="O203" s="78"/>
    </row>
    <row r="204" spans="1:15" ht="24.95" customHeight="1" x14ac:dyDescent="0.2">
      <c r="A204" s="7">
        <v>196</v>
      </c>
      <c r="B204" s="131"/>
      <c r="C204" s="126"/>
      <c r="D204" s="68"/>
      <c r="E204" s="124"/>
      <c r="F204" s="111"/>
      <c r="G204" s="139"/>
      <c r="H204" s="139"/>
      <c r="I204" s="16"/>
      <c r="J204" s="403"/>
      <c r="K204" s="405"/>
      <c r="L204" s="78"/>
      <c r="M204" s="78"/>
      <c r="N204" s="78"/>
      <c r="O204" s="78"/>
    </row>
    <row r="205" spans="1:15" ht="24.95" customHeight="1" x14ac:dyDescent="0.2">
      <c r="A205" s="7">
        <v>197</v>
      </c>
      <c r="B205" s="131"/>
      <c r="C205" s="126"/>
      <c r="D205" s="68"/>
      <c r="E205" s="124"/>
      <c r="F205" s="111"/>
      <c r="G205" s="139"/>
      <c r="H205" s="139"/>
      <c r="I205" s="16"/>
      <c r="J205" s="403"/>
      <c r="K205" s="405"/>
      <c r="L205" s="78"/>
      <c r="M205" s="78"/>
      <c r="N205" s="78"/>
      <c r="O205" s="78"/>
    </row>
    <row r="206" spans="1:15" ht="24.95" customHeight="1" x14ac:dyDescent="0.2">
      <c r="A206" s="7">
        <v>198</v>
      </c>
      <c r="B206" s="131"/>
      <c r="C206" s="126"/>
      <c r="D206" s="68"/>
      <c r="E206" s="124"/>
      <c r="F206" s="111"/>
      <c r="G206" s="139"/>
      <c r="H206" s="139"/>
      <c r="I206" s="16"/>
      <c r="J206" s="403"/>
      <c r="K206" s="405"/>
      <c r="L206" s="78"/>
      <c r="M206" s="78"/>
      <c r="N206" s="78"/>
      <c r="O206" s="78"/>
    </row>
    <row r="207" spans="1:15" ht="24.95" customHeight="1" x14ac:dyDescent="0.2">
      <c r="A207" s="7">
        <v>199</v>
      </c>
      <c r="B207" s="131"/>
      <c r="C207" s="126"/>
      <c r="D207" s="68"/>
      <c r="E207" s="124"/>
      <c r="F207" s="111"/>
      <c r="G207" s="139"/>
      <c r="H207" s="139"/>
      <c r="I207" s="16"/>
      <c r="J207" s="403"/>
      <c r="K207" s="405"/>
      <c r="L207" s="78"/>
      <c r="M207" s="78"/>
      <c r="N207" s="78"/>
      <c r="O207" s="78"/>
    </row>
    <row r="208" spans="1:15" ht="24.95" customHeight="1" thickBot="1" x14ac:dyDescent="0.25">
      <c r="A208" s="7">
        <v>200</v>
      </c>
      <c r="B208" s="132"/>
      <c r="C208" s="271"/>
      <c r="D208" s="127"/>
      <c r="E208" s="125"/>
      <c r="F208" s="116"/>
      <c r="G208" s="273"/>
      <c r="H208" s="273"/>
      <c r="I208" s="18"/>
      <c r="J208" s="406"/>
      <c r="K208" s="408"/>
      <c r="L208" s="78"/>
      <c r="M208" s="78"/>
      <c r="N208" s="78"/>
      <c r="O208" s="78"/>
    </row>
  </sheetData>
  <sheetProtection sheet="1" insertRows="0"/>
  <mergeCells count="191">
    <mergeCell ref="A2:B2"/>
    <mergeCell ref="J19:K19"/>
    <mergeCell ref="J20:K20"/>
    <mergeCell ref="J13:K13"/>
    <mergeCell ref="J14:K14"/>
    <mergeCell ref="J15:K15"/>
    <mergeCell ref="J16:K16"/>
    <mergeCell ref="J9:K9"/>
    <mergeCell ref="J10:K10"/>
    <mergeCell ref="J11:K11"/>
    <mergeCell ref="J12:K12"/>
    <mergeCell ref="J17:K17"/>
    <mergeCell ref="J18:K18"/>
    <mergeCell ref="D7:J7"/>
    <mergeCell ref="D3:F6"/>
    <mergeCell ref="G3:J6"/>
    <mergeCell ref="J25:K25"/>
    <mergeCell ref="J26:K26"/>
    <mergeCell ref="J27:K27"/>
    <mergeCell ref="J28:K28"/>
    <mergeCell ref="J21:K21"/>
    <mergeCell ref="J22:K22"/>
    <mergeCell ref="J23:K23"/>
    <mergeCell ref="J24:K24"/>
    <mergeCell ref="J34:K34"/>
    <mergeCell ref="J35:K35"/>
    <mergeCell ref="J36:K36"/>
    <mergeCell ref="J29:K29"/>
    <mergeCell ref="J30:K30"/>
    <mergeCell ref="J31:K31"/>
    <mergeCell ref="J32:K32"/>
    <mergeCell ref="J33:K33"/>
    <mergeCell ref="J43:K43"/>
    <mergeCell ref="J44:K44"/>
    <mergeCell ref="J37:K37"/>
    <mergeCell ref="J38:K38"/>
    <mergeCell ref="J39:K39"/>
    <mergeCell ref="J40:K40"/>
    <mergeCell ref="J41:K41"/>
    <mergeCell ref="J42:K42"/>
    <mergeCell ref="J58:K58"/>
    <mergeCell ref="J59:K59"/>
    <mergeCell ref="J60:K60"/>
    <mergeCell ref="J53:K53"/>
    <mergeCell ref="J54:K54"/>
    <mergeCell ref="J55:K55"/>
    <mergeCell ref="J56:K56"/>
    <mergeCell ref="J52:K52"/>
    <mergeCell ref="J45:K45"/>
    <mergeCell ref="J46:K46"/>
    <mergeCell ref="J47:K47"/>
    <mergeCell ref="J48:K48"/>
    <mergeCell ref="J57:K57"/>
    <mergeCell ref="J49:K49"/>
    <mergeCell ref="J50:K50"/>
    <mergeCell ref="J51:K51"/>
    <mergeCell ref="J65:K65"/>
    <mergeCell ref="J66:K66"/>
    <mergeCell ref="J67:K67"/>
    <mergeCell ref="J68:K68"/>
    <mergeCell ref="J61:K61"/>
    <mergeCell ref="J62:K62"/>
    <mergeCell ref="J63:K63"/>
    <mergeCell ref="J64:K64"/>
    <mergeCell ref="J74:K74"/>
    <mergeCell ref="J75:K75"/>
    <mergeCell ref="J76:K76"/>
    <mergeCell ref="J69:K69"/>
    <mergeCell ref="J70:K70"/>
    <mergeCell ref="J71:K71"/>
    <mergeCell ref="J72:K72"/>
    <mergeCell ref="J73:K73"/>
    <mergeCell ref="J83:K83"/>
    <mergeCell ref="J84:K84"/>
    <mergeCell ref="J77:K77"/>
    <mergeCell ref="J78:K78"/>
    <mergeCell ref="J79:K79"/>
    <mergeCell ref="J80:K80"/>
    <mergeCell ref="J81:K81"/>
    <mergeCell ref="J82:K82"/>
    <mergeCell ref="J98:K98"/>
    <mergeCell ref="J99:K99"/>
    <mergeCell ref="J100:K100"/>
    <mergeCell ref="J93:K93"/>
    <mergeCell ref="J94:K94"/>
    <mergeCell ref="J95:K95"/>
    <mergeCell ref="J96:K96"/>
    <mergeCell ref="J92:K92"/>
    <mergeCell ref="J85:K85"/>
    <mergeCell ref="J86:K86"/>
    <mergeCell ref="J87:K87"/>
    <mergeCell ref="J88:K88"/>
    <mergeCell ref="J97:K97"/>
    <mergeCell ref="J89:K89"/>
    <mergeCell ref="J90:K90"/>
    <mergeCell ref="J91:K91"/>
    <mergeCell ref="J105:K105"/>
    <mergeCell ref="J106:K106"/>
    <mergeCell ref="J107:K107"/>
    <mergeCell ref="J108:K108"/>
    <mergeCell ref="J101:K101"/>
    <mergeCell ref="J102:K102"/>
    <mergeCell ref="J103:K103"/>
    <mergeCell ref="J104:K104"/>
    <mergeCell ref="J114:K114"/>
    <mergeCell ref="J137:K137"/>
    <mergeCell ref="J129:K129"/>
    <mergeCell ref="J130:K130"/>
    <mergeCell ref="J131:K131"/>
    <mergeCell ref="J115:K115"/>
    <mergeCell ref="J116:K116"/>
    <mergeCell ref="J109:K109"/>
    <mergeCell ref="J110:K110"/>
    <mergeCell ref="J111:K111"/>
    <mergeCell ref="J112:K112"/>
    <mergeCell ref="J113:K113"/>
    <mergeCell ref="J123:K123"/>
    <mergeCell ref="J124:K124"/>
    <mergeCell ref="J117:K117"/>
    <mergeCell ref="J118:K118"/>
    <mergeCell ref="J119:K119"/>
    <mergeCell ref="J120:K120"/>
    <mergeCell ref="J121:K121"/>
    <mergeCell ref="J122:K122"/>
    <mergeCell ref="J133:K133"/>
    <mergeCell ref="J134:K134"/>
    <mergeCell ref="J135:K135"/>
    <mergeCell ref="J136:K136"/>
    <mergeCell ref="J132:K132"/>
    <mergeCell ref="J125:K125"/>
    <mergeCell ref="J126:K126"/>
    <mergeCell ref="J127:K127"/>
    <mergeCell ref="J128:K128"/>
    <mergeCell ref="J155:K155"/>
    <mergeCell ref="J156:K156"/>
    <mergeCell ref="J149:K149"/>
    <mergeCell ref="J150:K150"/>
    <mergeCell ref="J151:K151"/>
    <mergeCell ref="J152:K152"/>
    <mergeCell ref="J153:K153"/>
    <mergeCell ref="J138:K138"/>
    <mergeCell ref="J139:K139"/>
    <mergeCell ref="J140:K140"/>
    <mergeCell ref="A1:K1"/>
    <mergeCell ref="A4:B4"/>
    <mergeCell ref="A3:B3"/>
    <mergeCell ref="J203:K203"/>
    <mergeCell ref="J204:K204"/>
    <mergeCell ref="J205:K205"/>
    <mergeCell ref="J178:K178"/>
    <mergeCell ref="J179:K179"/>
    <mergeCell ref="J180:K180"/>
    <mergeCell ref="J173:K173"/>
    <mergeCell ref="J174:K174"/>
    <mergeCell ref="J175:K175"/>
    <mergeCell ref="J176:K176"/>
    <mergeCell ref="J172:K172"/>
    <mergeCell ref="J165:K165"/>
    <mergeCell ref="J166:K166"/>
    <mergeCell ref="J167:K167"/>
    <mergeCell ref="J168:K168"/>
    <mergeCell ref="J177:K177"/>
    <mergeCell ref="J163:K163"/>
    <mergeCell ref="J164:K164"/>
    <mergeCell ref="J171:K171"/>
    <mergeCell ref="J157:K157"/>
    <mergeCell ref="J158:K158"/>
    <mergeCell ref="A5:B7"/>
    <mergeCell ref="C5:C7"/>
    <mergeCell ref="J206:K206"/>
    <mergeCell ref="J181:K181"/>
    <mergeCell ref="J182:K182"/>
    <mergeCell ref="J201:K201"/>
    <mergeCell ref="J202:K202"/>
    <mergeCell ref="J207:K207"/>
    <mergeCell ref="J208:K208"/>
    <mergeCell ref="J159:K159"/>
    <mergeCell ref="J160:K160"/>
    <mergeCell ref="J169:K169"/>
    <mergeCell ref="J170:K170"/>
    <mergeCell ref="J161:K161"/>
    <mergeCell ref="J145:K145"/>
    <mergeCell ref="J146:K146"/>
    <mergeCell ref="J147:K147"/>
    <mergeCell ref="J148:K148"/>
    <mergeCell ref="J141:K141"/>
    <mergeCell ref="J142:K142"/>
    <mergeCell ref="J143:K143"/>
    <mergeCell ref="J144:K144"/>
    <mergeCell ref="J162:K162"/>
    <mergeCell ref="J154:K154"/>
  </mergeCells>
  <phoneticPr fontId="0" type="noConversion"/>
  <dataValidations xWindow="518" yWindow="501" count="5">
    <dataValidation allowBlank="1" showErrorMessage="1" promptTitle="HbA1c Range - Enter line #" prompt="3c = &lt;7%_x000a_3d = 7% ≤ Hba1c &lt; 8%_x000a_3e = 8% ≤ Hba1c ≤ 9%_x000a_3f = &gt;9% or No Test During Year" sqref="G9:H208" xr:uid="{00000000-0002-0000-0F00-000000000000}"/>
    <dataValidation type="list" allowBlank="1" showInputMessage="1" showErrorMessage="1" sqref="D9:D208" xr:uid="{00000000-0002-0000-0F00-000001000000}">
      <formula1>"1a, 1b1, 1b2, 1c, 1d, 1e, 1f, 1g, 2a, 2b1, 2b2, 2c, 2d, 2e, 2f, 2g, h"</formula1>
    </dataValidation>
    <dataValidation type="list" allowBlank="1" showInputMessage="1" showErrorMessage="1" promptTitle="Compliance Code" prompt="1 - Compliant (service complete)_x000a_2- Not Compliant (service complete)_x000a_3 - No service provided_x000a_4 - Service incomplete_x000a_5 - Can't determine if service is indicated_x000a_6 - Patient refused/declined service_x000a_7- Excluded" sqref="I9:I208" xr:uid="{00000000-0002-0000-0F00-000002000000}">
      <formula1>"1,2,3,4,5,6,7"</formula1>
    </dataValidation>
    <dataValidation type="decimal" allowBlank="1" showInputMessage="1" showErrorMessage="1" error="This cell must contain a positive number. Enter a percentage between 0.00 and 1.00%. For example, for 7.4%, enter &quot;.074&quot;." prompt="Enter a percentage between 0.00 and 1.00%. For example, for 7.4%, enter &quot;.074&quot;." sqref="F9:F208" xr:uid="{00000000-0002-0000-0F00-000003000000}">
      <formula1>0</formula1>
      <formula2>1</formula2>
    </dataValidation>
    <dataValidation type="date" allowBlank="1" showInputMessage="1" showErrorMessage="1" errorTitle="Date of birth out of range" error="For inclusion in this universe, the patient must have a date of birth between the dates of 1/1/1943 and 12/31/1999." prompt="Include patients who were born on or after January 1, 1943, and on or before December 31, 1999." sqref="C9:C208" xr:uid="{00000000-0002-0000-0F00-000004000000}">
      <formula1>15707</formula1>
      <formula2>36525</formula2>
    </dataValidation>
  </dataValidations>
  <hyperlinks>
    <hyperlink ref="C2" r:id="rId1" xr:uid="{274285E5-75B6-4935-92AC-9F768FB9C54B}"/>
  </hyperlinks>
  <pageMargins left="0.5" right="0.5" top="0.5" bottom="0.5" header="0.5" footer="0.5"/>
  <pageSetup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A1:G59"/>
  <sheetViews>
    <sheetView zoomScale="84" zoomScaleNormal="84" workbookViewId="0">
      <selection activeCell="C4" sqref="C4"/>
    </sheetView>
  </sheetViews>
  <sheetFormatPr defaultRowHeight="12.75" x14ac:dyDescent="0.2"/>
  <cols>
    <col min="1" max="1" width="4.42578125" bestFit="1" customWidth="1"/>
    <col min="2" max="2" width="30" customWidth="1"/>
    <col min="3" max="3" width="24.42578125" customWidth="1"/>
    <col min="4" max="4" width="20.28515625" customWidth="1"/>
    <col min="5" max="5" width="25.42578125" customWidth="1"/>
    <col min="6" max="6" width="45.28515625" style="1" bestFit="1" customWidth="1"/>
  </cols>
  <sheetData>
    <row r="1" spans="1:7" ht="15.75" thickBot="1" x14ac:dyDescent="0.25">
      <c r="A1" s="459" t="s">
        <v>187</v>
      </c>
      <c r="B1" s="460"/>
      <c r="C1" s="460"/>
      <c r="D1" s="460"/>
      <c r="E1" s="461"/>
    </row>
    <row r="2" spans="1:7" ht="39.75" x14ac:dyDescent="0.2">
      <c r="A2" s="462"/>
      <c r="B2" s="464" t="s">
        <v>198</v>
      </c>
      <c r="C2" s="42" t="s">
        <v>206</v>
      </c>
      <c r="D2" s="42" t="s">
        <v>54</v>
      </c>
      <c r="E2" s="42" t="s">
        <v>48</v>
      </c>
      <c r="F2" s="191"/>
    </row>
    <row r="3" spans="1:7" ht="13.5" thickBot="1" x14ac:dyDescent="0.25">
      <c r="A3" s="463"/>
      <c r="B3" s="465"/>
      <c r="C3" s="43" t="s">
        <v>46</v>
      </c>
      <c r="D3" s="43" t="s">
        <v>47</v>
      </c>
      <c r="E3" s="108" t="s">
        <v>49</v>
      </c>
      <c r="F3" s="191"/>
    </row>
    <row r="4" spans="1:7" ht="78.75" customHeight="1" thickBot="1" x14ac:dyDescent="0.25">
      <c r="A4" s="34">
        <v>10</v>
      </c>
      <c r="B4" s="52" t="s">
        <v>193</v>
      </c>
      <c r="C4" s="32">
        <f>'2yo_Imms '!C3</f>
        <v>0</v>
      </c>
      <c r="D4" s="32">
        <f>'2yo_Imms '!C4</f>
        <v>0</v>
      </c>
      <c r="E4" s="32">
        <f>'2yo_Imms '!C5</f>
        <v>0</v>
      </c>
      <c r="F4" s="192" t="str">
        <f>IFERROR(IF(AND(D4&gt;0,D4&lt;70),"Warning: You have entered a value in column b that is less than 70. "&amp;"For values 70 and below the value reported in column b must either equal the universe (column a), or 70 (sample size). "&amp;"Please do not use this data for entry in the EHB if this criteria is not met. ", IF(AND((D4/C4)&lt;0.8,D4&gt;70),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c r="G4" s="69"/>
    </row>
    <row r="5" spans="1:7" ht="9.75" customHeight="1" thickBot="1" x14ac:dyDescent="0.25">
      <c r="A5" s="61"/>
      <c r="B5" s="62"/>
      <c r="C5" s="63"/>
      <c r="D5" s="63"/>
      <c r="E5" s="35"/>
      <c r="F5" s="191"/>
    </row>
    <row r="6" spans="1:7" ht="15.75" thickBot="1" x14ac:dyDescent="0.25">
      <c r="A6" s="459" t="s">
        <v>134</v>
      </c>
      <c r="B6" s="460"/>
      <c r="C6" s="460"/>
      <c r="D6" s="460"/>
      <c r="E6" s="461"/>
      <c r="F6" s="191"/>
      <c r="G6" s="69"/>
    </row>
    <row r="7" spans="1:7" ht="38.25" x14ac:dyDescent="0.2">
      <c r="A7" s="462"/>
      <c r="B7" s="464" t="s">
        <v>180</v>
      </c>
      <c r="C7" s="42" t="s">
        <v>204</v>
      </c>
      <c r="D7" s="42" t="s">
        <v>54</v>
      </c>
      <c r="E7" s="42" t="s">
        <v>51</v>
      </c>
      <c r="F7" s="191"/>
    </row>
    <row r="8" spans="1:7" ht="13.5" thickBot="1" x14ac:dyDescent="0.25">
      <c r="A8" s="463"/>
      <c r="B8" s="465"/>
      <c r="C8" s="43" t="s">
        <v>46</v>
      </c>
      <c r="D8" s="43" t="s">
        <v>50</v>
      </c>
      <c r="E8" s="43" t="s">
        <v>52</v>
      </c>
      <c r="F8" s="191"/>
    </row>
    <row r="9" spans="1:7" ht="78.75" customHeight="1" thickBot="1" x14ac:dyDescent="0.25">
      <c r="A9" s="34">
        <v>11</v>
      </c>
      <c r="B9" s="52" t="s">
        <v>194</v>
      </c>
      <c r="C9" s="32">
        <f>'Pap_Test '!C3</f>
        <v>0</v>
      </c>
      <c r="D9" s="186">
        <f>'Pap_Test '!C4</f>
        <v>0</v>
      </c>
      <c r="E9" s="32">
        <f>'Pap_Test '!C5</f>
        <v>0</v>
      </c>
      <c r="F9" s="192" t="str">
        <f>IFERROR(IF(AND(D9&gt;0,D9&lt;70),"Warning: You have entered a value in column b that is less than 70. "&amp;"For values 70 and below the value reported in column b must either equal the universe (column a), or 70 (sample size). "&amp;"Please do not use this data for entry in the EHB if this criteria is not met. ", IF(AND((D9/C9)&lt;0.8,D9&gt;70),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10" spans="1:7" ht="9.75" customHeight="1" thickBot="1" x14ac:dyDescent="0.25">
      <c r="A10" s="61"/>
      <c r="B10" s="62"/>
      <c r="C10" s="63"/>
      <c r="D10" s="63"/>
      <c r="E10" s="35"/>
      <c r="F10" s="191"/>
    </row>
    <row r="11" spans="1:7" ht="15.75" thickBot="1" x14ac:dyDescent="0.25">
      <c r="A11" s="459" t="s">
        <v>188</v>
      </c>
      <c r="B11" s="460"/>
      <c r="C11" s="460"/>
      <c r="D11" s="460"/>
      <c r="E11" s="461"/>
      <c r="F11" s="191"/>
    </row>
    <row r="12" spans="1:7" ht="40.5" customHeight="1" x14ac:dyDescent="0.2">
      <c r="A12" s="462"/>
      <c r="B12" s="464" t="s">
        <v>196</v>
      </c>
      <c r="C12" s="42" t="s">
        <v>205</v>
      </c>
      <c r="D12" s="42" t="s">
        <v>54</v>
      </c>
      <c r="E12" s="42" t="s">
        <v>129</v>
      </c>
      <c r="F12" s="191"/>
    </row>
    <row r="13" spans="1:7" ht="13.5" thickBot="1" x14ac:dyDescent="0.25">
      <c r="A13" s="463"/>
      <c r="B13" s="465"/>
      <c r="C13" s="43" t="s">
        <v>53</v>
      </c>
      <c r="D13" s="43" t="s">
        <v>50</v>
      </c>
      <c r="E13" s="43" t="s">
        <v>52</v>
      </c>
      <c r="F13" s="191"/>
    </row>
    <row r="14" spans="1:7" ht="78.75" customHeight="1" thickBot="1" x14ac:dyDescent="0.25">
      <c r="A14" s="34">
        <v>12</v>
      </c>
      <c r="B14" s="52" t="s">
        <v>195</v>
      </c>
      <c r="C14" s="32">
        <f>BMI_Child!C3</f>
        <v>0</v>
      </c>
      <c r="D14" s="32">
        <f>BMI_Child!C4</f>
        <v>0</v>
      </c>
      <c r="E14" s="32">
        <f>BMI_Child!C5</f>
        <v>0</v>
      </c>
      <c r="F14" s="192" t="str">
        <f>IFERROR(IF(AND(D14&gt;0,D14&lt;70),"Warning: You have entered a value in column b that is less than 70. "&amp;"For values 70 and below the value reported in column b must either equal the universe (column a), or 70 (sample size). "&amp;"Please do not use this data for entry in the EHB if this criteria is not met. ", IF(AND((D14/C14)&lt;0.8,D14&gt;70),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15" spans="1:7" ht="9.75" customHeight="1" thickBot="1" x14ac:dyDescent="0.25">
      <c r="A15" s="61"/>
      <c r="B15" s="62"/>
      <c r="C15" s="63"/>
      <c r="D15" s="63"/>
      <c r="E15" s="35"/>
      <c r="F15" s="191"/>
    </row>
    <row r="16" spans="1:7" ht="15.75" thickBot="1" x14ac:dyDescent="0.25">
      <c r="A16" s="459" t="s">
        <v>189</v>
      </c>
      <c r="B16" s="460"/>
      <c r="C16" s="460"/>
      <c r="D16" s="460"/>
      <c r="E16" s="461"/>
      <c r="F16" s="191"/>
    </row>
    <row r="17" spans="1:6" ht="38.25" x14ac:dyDescent="0.2">
      <c r="A17" s="462"/>
      <c r="B17" s="464" t="s">
        <v>197</v>
      </c>
      <c r="C17" s="42" t="s">
        <v>143</v>
      </c>
      <c r="D17" s="42" t="s">
        <v>54</v>
      </c>
      <c r="E17" s="42" t="s">
        <v>155</v>
      </c>
      <c r="F17" s="191"/>
    </row>
    <row r="18" spans="1:6" ht="13.5" thickBot="1" x14ac:dyDescent="0.25">
      <c r="A18" s="463"/>
      <c r="B18" s="465"/>
      <c r="C18" s="43" t="s">
        <v>46</v>
      </c>
      <c r="D18" s="43" t="s">
        <v>50</v>
      </c>
      <c r="E18" s="43" t="s">
        <v>52</v>
      </c>
      <c r="F18" s="191"/>
    </row>
    <row r="19" spans="1:6" ht="78.75" customHeight="1" thickBot="1" x14ac:dyDescent="0.25">
      <c r="A19" s="34">
        <v>13</v>
      </c>
      <c r="B19" s="52" t="s">
        <v>200</v>
      </c>
      <c r="C19" s="32">
        <f>'BMI Adult'!C3</f>
        <v>0</v>
      </c>
      <c r="D19" s="186">
        <f>'BMI Adult'!C4</f>
        <v>0</v>
      </c>
      <c r="E19" s="32">
        <f>'BMI Adult'!C5</f>
        <v>0</v>
      </c>
      <c r="F19" s="192" t="str">
        <f>IFERROR(IF(AND(D19&gt;0,D19&lt;70),"Warning: You have entered a value in column b that is less than 70. "&amp;"For values 70 and below the value reported in column b must either equal the universe (column a), or 70 (sample size). "&amp;"Please do not use this data for entry in the EHB if this criteria is not met. ", IF(AND((D19/C19)&lt;0.8,D19&gt;70),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20" spans="1:6" ht="9.75" customHeight="1" thickBot="1" x14ac:dyDescent="0.25">
      <c r="A20" s="61"/>
      <c r="B20" s="62"/>
      <c r="C20" s="63"/>
      <c r="D20" s="63"/>
      <c r="E20" s="35"/>
      <c r="F20" s="191"/>
    </row>
    <row r="21" spans="1:6" ht="15.75" thickBot="1" x14ac:dyDescent="0.25">
      <c r="A21" s="459" t="s">
        <v>190</v>
      </c>
      <c r="B21" s="460"/>
      <c r="C21" s="460"/>
      <c r="D21" s="460"/>
      <c r="E21" s="461"/>
      <c r="F21" s="191"/>
    </row>
    <row r="22" spans="1:6" ht="51" x14ac:dyDescent="0.2">
      <c r="A22" s="462"/>
      <c r="B22" s="464" t="s">
        <v>146</v>
      </c>
      <c r="C22" s="42" t="s">
        <v>130</v>
      </c>
      <c r="D22" s="42" t="s">
        <v>54</v>
      </c>
      <c r="E22" s="42" t="s">
        <v>154</v>
      </c>
      <c r="F22" s="191"/>
    </row>
    <row r="23" spans="1:6" ht="13.5" thickBot="1" x14ac:dyDescent="0.25">
      <c r="A23" s="463"/>
      <c r="B23" s="465"/>
      <c r="C23" s="43" t="s">
        <v>46</v>
      </c>
      <c r="D23" s="43" t="s">
        <v>50</v>
      </c>
      <c r="E23" s="43" t="s">
        <v>52</v>
      </c>
      <c r="F23" s="191"/>
    </row>
    <row r="24" spans="1:6" ht="107.25" customHeight="1" thickBot="1" x14ac:dyDescent="0.25">
      <c r="A24" s="34" t="s">
        <v>147</v>
      </c>
      <c r="B24" s="52" t="s">
        <v>201</v>
      </c>
      <c r="C24" s="32">
        <f>Tobacco!C3</f>
        <v>0</v>
      </c>
      <c r="D24" s="32">
        <f>Tobacco!C4</f>
        <v>0</v>
      </c>
      <c r="E24" s="32">
        <f>Tobacco!C5</f>
        <v>0</v>
      </c>
      <c r="F24" s="192" t="str">
        <f>IFERROR(IF(AND(D24&gt;0,D24&lt;70),"Warning: You have entered a value in column b that is less than 70. "&amp;"For values 70 and below the value reported in column b must either equal the universe (column a), or 70 (sample size). "&amp;"Please do not use this data for entry in the EHB if this criteria is not met. ", IF(AND((D24/C24)&lt;0.8,D24&gt;70),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25" spans="1:6" ht="9.75" customHeight="1" thickBot="1" x14ac:dyDescent="0.25">
      <c r="A25" s="61"/>
      <c r="B25" s="62"/>
      <c r="C25" s="63"/>
      <c r="D25" s="63"/>
      <c r="E25" s="35"/>
      <c r="F25" s="191"/>
    </row>
    <row r="26" spans="1:6" ht="15.75" thickBot="1" x14ac:dyDescent="0.25">
      <c r="A26" s="459" t="s">
        <v>191</v>
      </c>
      <c r="B26" s="460"/>
      <c r="C26" s="460"/>
      <c r="D26" s="460"/>
      <c r="E26" s="461"/>
      <c r="F26" s="191"/>
    </row>
    <row r="27" spans="1:6" ht="25.5" x14ac:dyDescent="0.2">
      <c r="A27" s="462"/>
      <c r="B27" s="464" t="s">
        <v>199</v>
      </c>
      <c r="C27" s="42" t="s">
        <v>203</v>
      </c>
      <c r="D27" s="42" t="s">
        <v>54</v>
      </c>
      <c r="E27" s="42" t="s">
        <v>55</v>
      </c>
      <c r="F27" s="191"/>
    </row>
    <row r="28" spans="1:6" ht="13.5" thickBot="1" x14ac:dyDescent="0.25">
      <c r="A28" s="463"/>
      <c r="B28" s="465"/>
      <c r="C28" s="43" t="s">
        <v>53</v>
      </c>
      <c r="D28" s="43" t="s">
        <v>50</v>
      </c>
      <c r="E28" s="43" t="s">
        <v>52</v>
      </c>
      <c r="F28" s="191"/>
    </row>
    <row r="29" spans="1:6" ht="78.75" customHeight="1" thickBot="1" x14ac:dyDescent="0.25">
      <c r="A29" s="34">
        <v>16</v>
      </c>
      <c r="B29" s="52" t="s">
        <v>202</v>
      </c>
      <c r="C29" s="32">
        <f>Asthma!C3</f>
        <v>0</v>
      </c>
      <c r="D29" s="32">
        <f>Asthma!C4</f>
        <v>0</v>
      </c>
      <c r="E29" s="32">
        <f>Asthma!C5</f>
        <v>0</v>
      </c>
      <c r="F29" s="192" t="str">
        <f>IFERROR(IF(AND(D29&gt;0,D29&lt;70),"Warning: You have entered a value in column b that is less than 70. "&amp;"For values 70 and below the value reported in column b must either equal the universe (column a), or 70 (sample size). "&amp;"Please do not use this data for entry in the EHB if this criteria is not met. ", IF(AND((D29/C29)&lt;0.8,D29&gt;70),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30" spans="1:6" ht="9.75" customHeight="1" thickBot="1" x14ac:dyDescent="0.25">
      <c r="F30" s="191"/>
    </row>
    <row r="31" spans="1:6" ht="15.75" thickBot="1" x14ac:dyDescent="0.25">
      <c r="A31" s="459" t="s">
        <v>122</v>
      </c>
      <c r="B31" s="460"/>
      <c r="C31" s="460"/>
      <c r="D31" s="460"/>
      <c r="E31" s="461"/>
      <c r="F31" s="191"/>
    </row>
    <row r="32" spans="1:6" ht="38.25" x14ac:dyDescent="0.2">
      <c r="A32" s="462"/>
      <c r="B32" s="464" t="s">
        <v>131</v>
      </c>
      <c r="C32" s="42" t="s">
        <v>133</v>
      </c>
      <c r="D32" s="42" t="s">
        <v>54</v>
      </c>
      <c r="E32" s="42" t="s">
        <v>123</v>
      </c>
      <c r="F32" s="191"/>
    </row>
    <row r="33" spans="1:6" ht="13.5" thickBot="1" x14ac:dyDescent="0.25">
      <c r="A33" s="463"/>
      <c r="B33" s="465"/>
      <c r="C33" s="43" t="s">
        <v>46</v>
      </c>
      <c r="D33" s="43" t="s">
        <v>50</v>
      </c>
      <c r="E33" s="43" t="s">
        <v>52</v>
      </c>
      <c r="F33" s="191"/>
    </row>
    <row r="34" spans="1:6" ht="78.75" customHeight="1" thickBot="1" x14ac:dyDescent="0.25">
      <c r="A34" s="34">
        <v>17</v>
      </c>
      <c r="B34" s="52" t="s">
        <v>135</v>
      </c>
      <c r="C34" s="32">
        <f>CAD!C3</f>
        <v>0</v>
      </c>
      <c r="D34" s="32">
        <f>CAD!C4</f>
        <v>0</v>
      </c>
      <c r="E34" s="32">
        <f>CAD!C5</f>
        <v>0</v>
      </c>
      <c r="F34" s="192" t="str">
        <f>IFERROR(IF(AND(D34&gt;0,D34&lt;70),"Warning: You have entered a value in column b that is less than 70. "&amp;"For values 70 and below the value reported in column b must either equal the universe (column a), or 70 (sample size). "&amp;"Please do not use this data for entry in the EHB if this criteria is not met. ", IF(AND((D34/C34)&lt;0.8,D34&gt;70),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35" spans="1:6" ht="9.75" customHeight="1" thickBot="1" x14ac:dyDescent="0.25">
      <c r="A35" s="61"/>
      <c r="B35" s="62"/>
      <c r="C35" s="63"/>
      <c r="D35" s="63"/>
      <c r="E35" s="35"/>
      <c r="F35" s="191"/>
    </row>
    <row r="36" spans="1:6" ht="15.75" thickBot="1" x14ac:dyDescent="0.25">
      <c r="A36" s="459" t="s">
        <v>192</v>
      </c>
      <c r="B36" s="460"/>
      <c r="C36" s="460"/>
      <c r="D36" s="460"/>
      <c r="E36" s="461"/>
      <c r="F36" s="191"/>
    </row>
    <row r="37" spans="1:6" ht="56.25" customHeight="1" x14ac:dyDescent="0.2">
      <c r="A37" s="462"/>
      <c r="B37" s="464" t="s">
        <v>208</v>
      </c>
      <c r="C37" s="106" t="s">
        <v>207</v>
      </c>
      <c r="D37" s="42" t="s">
        <v>54</v>
      </c>
      <c r="E37" s="42" t="s">
        <v>125</v>
      </c>
      <c r="F37" s="191"/>
    </row>
    <row r="38" spans="1:6" ht="19.5" customHeight="1" thickBot="1" x14ac:dyDescent="0.25">
      <c r="A38" s="463"/>
      <c r="B38" s="465"/>
      <c r="C38" s="107" t="s">
        <v>124</v>
      </c>
      <c r="D38" s="43" t="s">
        <v>50</v>
      </c>
      <c r="E38" s="43" t="s">
        <v>52</v>
      </c>
      <c r="F38" s="191"/>
    </row>
    <row r="39" spans="1:6" ht="78.75" customHeight="1" thickBot="1" x14ac:dyDescent="0.25">
      <c r="A39" s="34">
        <v>18</v>
      </c>
      <c r="B39" s="52" t="s">
        <v>209</v>
      </c>
      <c r="C39" s="32">
        <f>IVD!C3</f>
        <v>0</v>
      </c>
      <c r="D39" s="32">
        <f>IVD!C4</f>
        <v>0</v>
      </c>
      <c r="E39" s="32">
        <f>IVD!C5</f>
        <v>0</v>
      </c>
      <c r="F39" s="192" t="str">
        <f>IFERROR(IF(AND(D39&gt;0,D39&lt;70),"Warning: You have entered a value in column b that is less than 70. "&amp;"For values 70 and below the value reported in column b must either equal the universe (column a), or 70 (sample size). "&amp;"Please do not use this data for entry in the EHB if this criteria is not met. ", IF(AND((D39/C39)&lt;0.8,D39&gt;70),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40" spans="1:6" ht="9.75" customHeight="1" thickBot="1" x14ac:dyDescent="0.25">
      <c r="A40" s="61"/>
      <c r="B40" s="62"/>
      <c r="C40" s="63"/>
      <c r="D40" s="63"/>
      <c r="E40" s="35"/>
      <c r="F40" s="191"/>
    </row>
    <row r="41" spans="1:6" ht="15.75" thickBot="1" x14ac:dyDescent="0.25">
      <c r="A41" s="459" t="s">
        <v>127</v>
      </c>
      <c r="B41" s="460"/>
      <c r="C41" s="460"/>
      <c r="D41" s="460"/>
      <c r="E41" s="461"/>
      <c r="F41" s="191"/>
    </row>
    <row r="42" spans="1:6" ht="38.25" x14ac:dyDescent="0.2">
      <c r="A42" s="462"/>
      <c r="B42" s="464" t="s">
        <v>126</v>
      </c>
      <c r="C42" s="42" t="s">
        <v>211</v>
      </c>
      <c r="D42" s="42" t="s">
        <v>54</v>
      </c>
      <c r="E42" s="42" t="s">
        <v>128</v>
      </c>
      <c r="F42" s="191"/>
    </row>
    <row r="43" spans="1:6" ht="13.5" thickBot="1" x14ac:dyDescent="0.25">
      <c r="A43" s="463"/>
      <c r="B43" s="465"/>
      <c r="C43" s="43" t="s">
        <v>53</v>
      </c>
      <c r="D43" s="43" t="s">
        <v>50</v>
      </c>
      <c r="E43" s="43" t="s">
        <v>52</v>
      </c>
      <c r="F43" s="191"/>
    </row>
    <row r="44" spans="1:6" ht="78.75" customHeight="1" thickBot="1" x14ac:dyDescent="0.25">
      <c r="A44" s="34">
        <v>19</v>
      </c>
      <c r="B44" s="52" t="s">
        <v>210</v>
      </c>
      <c r="C44" s="32">
        <f>Colorectal!C3</f>
        <v>0</v>
      </c>
      <c r="D44" s="32">
        <f>Colorectal!C4</f>
        <v>0</v>
      </c>
      <c r="E44" s="32">
        <f>Colorectal!C5</f>
        <v>0</v>
      </c>
      <c r="F44" s="192" t="str">
        <f>IFERROR(IF(AND(D44&gt;0,D44&lt;70),"Warning: You have entered a value in column b that is less than 70. "&amp;"For values 70 and below the value reported in column b must either equal the universe (column a), or 70 (sample size). "&amp;"Please do not use this data for entry in the EHB if this criteria is not met. ", IF(AND((D44/C44)&lt;0.8,D44&gt;70),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45" spans="1:6" ht="13.5" thickBot="1" x14ac:dyDescent="0.25">
      <c r="F45" s="191"/>
    </row>
    <row r="46" spans="1:6" ht="15.75" thickBot="1" x14ac:dyDescent="0.25">
      <c r="A46" s="459" t="s">
        <v>181</v>
      </c>
      <c r="B46" s="460"/>
      <c r="C46" s="460"/>
      <c r="D46" s="460"/>
      <c r="E46" s="461"/>
      <c r="F46" s="191"/>
    </row>
    <row r="47" spans="1:6" ht="38.25" x14ac:dyDescent="0.2">
      <c r="A47" s="462"/>
      <c r="B47" s="464" t="s">
        <v>158</v>
      </c>
      <c r="C47" s="42" t="s">
        <v>156</v>
      </c>
      <c r="D47" s="42" t="s">
        <v>54</v>
      </c>
      <c r="E47" s="42" t="s">
        <v>157</v>
      </c>
      <c r="F47" s="191"/>
    </row>
    <row r="48" spans="1:6" ht="13.5" thickBot="1" x14ac:dyDescent="0.25">
      <c r="A48" s="463"/>
      <c r="B48" s="465"/>
      <c r="C48" s="43" t="s">
        <v>53</v>
      </c>
      <c r="D48" s="43" t="s">
        <v>50</v>
      </c>
      <c r="E48" s="43" t="s">
        <v>52</v>
      </c>
      <c r="F48" s="191"/>
    </row>
    <row r="49" spans="1:6" ht="115.5" thickBot="1" x14ac:dyDescent="0.25">
      <c r="A49" s="34">
        <v>20</v>
      </c>
      <c r="B49" s="52" t="s">
        <v>212</v>
      </c>
      <c r="C49" s="32">
        <f>HIV_Linkage!C3</f>
        <v>0</v>
      </c>
      <c r="D49" s="32">
        <f>HIV_Linkage!C4</f>
        <v>0</v>
      </c>
      <c r="E49" s="32">
        <f>HIV_Linkage!C5</f>
        <v>0</v>
      </c>
      <c r="F49" s="192" t="str">
        <f>IFERROR(IF(AND(D49&gt;0,D49&lt;70),"Warning: You have entered a value in column b that is less than 70. "&amp;"For values 70 and below the value reported in column b must either equal the universe (column a), or 70 (sample size). "&amp;"Please do not use this data for entry in the EHB if this criteria is not met. ", IF(AND((D49/C49)&lt;0.8,D49&gt;70),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50" spans="1:6" ht="13.5" thickBot="1" x14ac:dyDescent="0.25">
      <c r="F50" s="191"/>
    </row>
    <row r="51" spans="1:6" ht="15.75" thickBot="1" x14ac:dyDescent="0.25">
      <c r="A51" s="459" t="s">
        <v>213</v>
      </c>
      <c r="B51" s="460"/>
      <c r="C51" s="460"/>
      <c r="D51" s="460"/>
      <c r="E51" s="461"/>
      <c r="F51" s="191"/>
    </row>
    <row r="52" spans="1:6" ht="51" x14ac:dyDescent="0.2">
      <c r="A52" s="462"/>
      <c r="B52" s="464" t="s">
        <v>169</v>
      </c>
      <c r="C52" s="42" t="s">
        <v>170</v>
      </c>
      <c r="D52" s="42" t="s">
        <v>54</v>
      </c>
      <c r="E52" s="42" t="s">
        <v>171</v>
      </c>
      <c r="F52" s="191"/>
    </row>
    <row r="53" spans="1:6" ht="13.5" thickBot="1" x14ac:dyDescent="0.25">
      <c r="A53" s="463"/>
      <c r="B53" s="465"/>
      <c r="C53" s="43" t="s">
        <v>53</v>
      </c>
      <c r="D53" s="43" t="s">
        <v>50</v>
      </c>
      <c r="E53" s="43" t="s">
        <v>52</v>
      </c>
      <c r="F53" s="191"/>
    </row>
    <row r="54" spans="1:6" ht="77.25" thickBot="1" x14ac:dyDescent="0.25">
      <c r="A54" s="34">
        <v>21</v>
      </c>
      <c r="B54" s="52" t="s">
        <v>214</v>
      </c>
      <c r="C54" s="32">
        <f>Depression!C3</f>
        <v>0</v>
      </c>
      <c r="D54" s="32">
        <f>Depression!C4</f>
        <v>0</v>
      </c>
      <c r="E54" s="32">
        <f>Depression!C5</f>
        <v>0</v>
      </c>
      <c r="F54" s="192" t="str">
        <f>IFERROR(IF(AND(D54&gt;0,D54&lt;70),"Warning: You have entered a value in column b that is less than 70. "&amp;"For values 70 and below the value reported in column b must either equal the universe (column a), or 70 (sample size). "&amp;"Please do not use this data for entry in the EHB if this criteria is not met. ", IF(AND((D54/C54)&lt;0.8,D54&gt;70),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row r="55" spans="1:6" ht="13.5" thickBot="1" x14ac:dyDescent="0.25">
      <c r="F55" s="191"/>
    </row>
    <row r="56" spans="1:6" ht="15.75" thickBot="1" x14ac:dyDescent="0.25">
      <c r="A56" s="459" t="s">
        <v>216</v>
      </c>
      <c r="B56" s="460"/>
      <c r="C56" s="460"/>
      <c r="D56" s="460"/>
      <c r="E56" s="461"/>
      <c r="F56" s="191"/>
    </row>
    <row r="57" spans="1:6" ht="51" x14ac:dyDescent="0.2">
      <c r="A57" s="462"/>
      <c r="B57" s="464" t="s">
        <v>178</v>
      </c>
      <c r="C57" s="42" t="s">
        <v>176</v>
      </c>
      <c r="D57" s="42" t="s">
        <v>54</v>
      </c>
      <c r="E57" s="42" t="s">
        <v>177</v>
      </c>
      <c r="F57" s="191"/>
    </row>
    <row r="58" spans="1:6" ht="13.5" thickBot="1" x14ac:dyDescent="0.25">
      <c r="A58" s="463"/>
      <c r="B58" s="465"/>
      <c r="C58" s="43" t="s">
        <v>53</v>
      </c>
      <c r="D58" s="43" t="s">
        <v>50</v>
      </c>
      <c r="E58" s="43" t="s">
        <v>52</v>
      </c>
      <c r="F58" s="191"/>
    </row>
    <row r="59" spans="1:6" ht="92.25" customHeight="1" thickBot="1" x14ac:dyDescent="0.25">
      <c r="A59" s="34">
        <v>22</v>
      </c>
      <c r="B59" s="52" t="s">
        <v>215</v>
      </c>
      <c r="C59" s="137">
        <f>'Dental_Sealants '!C3</f>
        <v>0</v>
      </c>
      <c r="D59" s="32">
        <f>'Dental_Sealants '!C4</f>
        <v>0</v>
      </c>
      <c r="E59" s="32">
        <f>'Dental_Sealants '!C5</f>
        <v>0</v>
      </c>
      <c r="F59" s="192" t="str">
        <f>IFERROR(IF(AND(D59&gt;0,D59&lt;70),"Warning: You have entered a value in column b that is less than 70. "&amp;"For values 70 and below the value reported in column b must either equal the universe (column a), or 70 (sample size). "&amp;"Please do not use this data for entry in the EHB if this criteria is not met. ", IF(AND((D59/C59)&lt;0.8,D59&gt;70), "Warning: You have entered a value in column b that is less than 80% of column a. "&amp;"The value reported in column b must either equal the universe (column a), or 70 (sample size), or at least 80% of the universe." &amp;"Please do not use this data for entry in the EHB if this criteria is not met.","")), "")</f>
        <v/>
      </c>
    </row>
  </sheetData>
  <sheetProtection sheet="1" objects="1" scenarios="1"/>
  <mergeCells count="36">
    <mergeCell ref="A47:A48"/>
    <mergeCell ref="B47:B48"/>
    <mergeCell ref="A51:E51"/>
    <mergeCell ref="A52:A53"/>
    <mergeCell ref="B52:B53"/>
    <mergeCell ref="A1:E1"/>
    <mergeCell ref="A2:A3"/>
    <mergeCell ref="B2:B3"/>
    <mergeCell ref="A6:E6"/>
    <mergeCell ref="A7:A8"/>
    <mergeCell ref="B7:B8"/>
    <mergeCell ref="A21:E21"/>
    <mergeCell ref="A22:A23"/>
    <mergeCell ref="B22:B23"/>
    <mergeCell ref="A11:E11"/>
    <mergeCell ref="A12:A13"/>
    <mergeCell ref="B12:B13"/>
    <mergeCell ref="A16:E16"/>
    <mergeCell ref="A17:A18"/>
    <mergeCell ref="B17:B18"/>
    <mergeCell ref="A56:E56"/>
    <mergeCell ref="A57:A58"/>
    <mergeCell ref="B57:B58"/>
    <mergeCell ref="A26:E26"/>
    <mergeCell ref="A27:A28"/>
    <mergeCell ref="B27:B28"/>
    <mergeCell ref="A41:E41"/>
    <mergeCell ref="A42:A43"/>
    <mergeCell ref="B42:B43"/>
    <mergeCell ref="A31:E31"/>
    <mergeCell ref="A32:A33"/>
    <mergeCell ref="B32:B33"/>
    <mergeCell ref="A36:E36"/>
    <mergeCell ref="A37:A38"/>
    <mergeCell ref="B37:B38"/>
    <mergeCell ref="A46:E46"/>
  </mergeCells>
  <dataValidations count="1">
    <dataValidation type="whole" errorStyle="warning" operator="greaterThanOrEqual" allowBlank="1" showInputMessage="1" showErrorMessage="1" errorTitle="Value in Question" error="You have entered a value that is less than 70. Column b must be equal to either 70 (sample size) or the universe (column a). Check to make sure this is true before using ouput data for data entry in the  EHB. " sqref="D4" xr:uid="{00000000-0002-0000-1000-000000000000}">
      <formula1>70</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A1:G55"/>
  <sheetViews>
    <sheetView workbookViewId="0">
      <selection activeCell="C56" sqref="C56"/>
    </sheetView>
  </sheetViews>
  <sheetFormatPr defaultRowHeight="12.75" x14ac:dyDescent="0.2"/>
  <cols>
    <col min="1" max="1" width="4.140625" bestFit="1" customWidth="1"/>
    <col min="2" max="2" width="40.7109375" style="1" customWidth="1"/>
    <col min="3" max="3" width="13.140625" bestFit="1" customWidth="1"/>
    <col min="4" max="4" width="16.7109375" bestFit="1" customWidth="1"/>
    <col min="5" max="5" width="17.85546875" bestFit="1" customWidth="1"/>
    <col min="8" max="8" width="6.140625" customWidth="1"/>
  </cols>
  <sheetData>
    <row r="1" spans="1:5" ht="15.75" thickBot="1" x14ac:dyDescent="0.25">
      <c r="A1" s="459" t="s">
        <v>99</v>
      </c>
      <c r="B1" s="460"/>
      <c r="C1" s="460"/>
      <c r="D1" s="460"/>
      <c r="E1" s="461"/>
    </row>
    <row r="2" spans="1:5" ht="38.25" x14ac:dyDescent="0.2">
      <c r="A2" s="473" t="s">
        <v>4</v>
      </c>
      <c r="B2" s="475" t="s">
        <v>56</v>
      </c>
      <c r="C2" s="44" t="s">
        <v>305</v>
      </c>
      <c r="D2" s="45" t="s">
        <v>58</v>
      </c>
      <c r="E2" s="45" t="s">
        <v>60</v>
      </c>
    </row>
    <row r="3" spans="1:5" ht="13.5" thickBot="1" x14ac:dyDescent="0.25">
      <c r="A3" s="474"/>
      <c r="B3" s="476"/>
      <c r="C3" s="46" t="s">
        <v>57</v>
      </c>
      <c r="D3" s="43" t="s">
        <v>59</v>
      </c>
      <c r="E3" s="43" t="s">
        <v>61</v>
      </c>
    </row>
    <row r="4" spans="1:5" ht="18.75" thickBot="1" x14ac:dyDescent="0.25">
      <c r="A4" s="466" t="s">
        <v>62</v>
      </c>
      <c r="B4" s="467"/>
      <c r="C4" s="467"/>
      <c r="D4" s="467"/>
      <c r="E4" s="468"/>
    </row>
    <row r="5" spans="1:5" ht="13.5" thickBot="1" x14ac:dyDescent="0.25">
      <c r="A5" s="53" t="s">
        <v>63</v>
      </c>
      <c r="B5" s="70" t="s">
        <v>64</v>
      </c>
      <c r="C5" s="80"/>
      <c r="D5" s="33">
        <f>COUNTIF(Hypertension!D9:D208,"1a")-COUNTIFS(Hypertension!D9:D208,"1a",Hypertension!G9:G208,7)</f>
        <v>0</v>
      </c>
      <c r="E5" s="33">
        <f>COUNTIFS(Hypertension!D9:D208, "1a", Hypertension!G9:G208, 1)</f>
        <v>0</v>
      </c>
    </row>
    <row r="6" spans="1:5" ht="13.5" thickBot="1" x14ac:dyDescent="0.25">
      <c r="A6" s="53" t="s">
        <v>65</v>
      </c>
      <c r="B6" s="70" t="s">
        <v>66</v>
      </c>
      <c r="C6" s="80"/>
      <c r="D6" s="33">
        <f>COUNTIF(Hypertension!D8:D207,"1b1")-COUNTIFS(Hypertension!D8:D207,"1b1",Hypertension!G8:G207,7)</f>
        <v>0</v>
      </c>
      <c r="E6" s="33">
        <f>COUNTIFS(Hypertension!D9:D208, "1b1", Hypertension!G9:G208, 1)</f>
        <v>0</v>
      </c>
    </row>
    <row r="7" spans="1:5" ht="13.5" thickBot="1" x14ac:dyDescent="0.25">
      <c r="A7" s="53" t="s">
        <v>67</v>
      </c>
      <c r="B7" s="70" t="s">
        <v>101</v>
      </c>
      <c r="C7" s="80"/>
      <c r="D7" s="33">
        <f>COUNTIF(Hypertension!D9:D208,"1b2")-COUNTIFS(Hypertension!D9:D208,"1b2",Hypertension!G9:G208,7)</f>
        <v>0</v>
      </c>
      <c r="E7" s="33">
        <f>COUNTIFS(Hypertension!D9:D208, "1b2", Hypertension!G9:G208, 1)</f>
        <v>0</v>
      </c>
    </row>
    <row r="8" spans="1:5" ht="13.5" thickBot="1" x14ac:dyDescent="0.25">
      <c r="A8" s="53" t="s">
        <v>68</v>
      </c>
      <c r="B8" s="70" t="s">
        <v>69</v>
      </c>
      <c r="C8" s="80"/>
      <c r="D8" s="33">
        <f>COUNTIF(Hypertension!D9:D208,"1c")-COUNTIFS(Hypertension!D9:D208,"1c",Hypertension!G9:G208,7)</f>
        <v>0</v>
      </c>
      <c r="E8" s="201">
        <f>COUNTIFS(Hypertension!D9:D208, "1c", Hypertension!G9:G208, 1)</f>
        <v>0</v>
      </c>
    </row>
    <row r="9" spans="1:5" ht="13.5" thickBot="1" x14ac:dyDescent="0.25">
      <c r="A9" s="53" t="s">
        <v>70</v>
      </c>
      <c r="B9" s="70" t="s">
        <v>71</v>
      </c>
      <c r="C9" s="80"/>
      <c r="D9" s="33">
        <f>COUNTIF(Hypertension!D9:D208,"1d")-COUNTIFS(Hypertension!D9:D208,"1d",Hypertension!G9:G208,7)</f>
        <v>0</v>
      </c>
      <c r="E9" s="33">
        <f>COUNTIFS(Hypertension!D9:D208, "1d", Hypertension!G9:G208, 1)</f>
        <v>0</v>
      </c>
    </row>
    <row r="10" spans="1:5" ht="13.5" thickBot="1" x14ac:dyDescent="0.25">
      <c r="A10" s="53" t="s">
        <v>72</v>
      </c>
      <c r="B10" s="70" t="s">
        <v>73</v>
      </c>
      <c r="C10" s="80"/>
      <c r="D10" s="33">
        <f>COUNTIF(Hypertension!D9:D208,"1e")-COUNTIFS(Hypertension!D9:D208,"1e",Hypertension!G9:G208,7)</f>
        <v>0</v>
      </c>
      <c r="E10" s="33">
        <f>COUNTIFS(Hypertension!D9:D208, "1e", Hypertension!G9:G208, 1)</f>
        <v>0</v>
      </c>
    </row>
    <row r="11" spans="1:5" ht="13.5" thickBot="1" x14ac:dyDescent="0.25">
      <c r="A11" s="53" t="s">
        <v>74</v>
      </c>
      <c r="B11" s="70" t="s">
        <v>75</v>
      </c>
      <c r="C11" s="80"/>
      <c r="D11" s="33">
        <f>COUNTIF(Hypertension!D9:D208,"1f")-COUNTIFS(Hypertension!D9:D208,"1f",Hypertension!G9:G208,7)</f>
        <v>0</v>
      </c>
      <c r="E11" s="33">
        <f>COUNTIFS(Hypertension!D9:D208, "1f", Hypertension!G9:G208, 1)</f>
        <v>0</v>
      </c>
    </row>
    <row r="12" spans="1:5" ht="13.5" thickBot="1" x14ac:dyDescent="0.25">
      <c r="A12" s="53" t="s">
        <v>76</v>
      </c>
      <c r="B12" s="70" t="s">
        <v>77</v>
      </c>
      <c r="C12" s="80"/>
      <c r="D12" s="33">
        <f>COUNTIF(Hypertension!D9:D208,"1g")-COUNTIFS(Hypertension!D9:D208,"1g",Hypertension!G9:G208,7)</f>
        <v>0</v>
      </c>
      <c r="E12" s="33">
        <f>COUNTIFS(Hypertension!D9:D208, "1g", Hypertension!G9:G208, 1)</f>
        <v>0</v>
      </c>
    </row>
    <row r="13" spans="1:5" ht="13.5" thickBot="1" x14ac:dyDescent="0.25">
      <c r="A13" s="54"/>
      <c r="B13" s="71" t="s">
        <v>78</v>
      </c>
      <c r="C13" s="38">
        <f>SUM(C5:C12)</f>
        <v>0</v>
      </c>
      <c r="D13" s="37">
        <f>SUM(D5:D12)</f>
        <v>0</v>
      </c>
      <c r="E13" s="37">
        <f>SUM(E5:E12)</f>
        <v>0</v>
      </c>
    </row>
    <row r="14" spans="1:5" ht="18.75" thickBot="1" x14ac:dyDescent="0.25">
      <c r="A14" s="466" t="s">
        <v>79</v>
      </c>
      <c r="B14" s="467"/>
      <c r="C14" s="467"/>
      <c r="D14" s="467"/>
      <c r="E14" s="468"/>
    </row>
    <row r="15" spans="1:5" ht="13.5" thickBot="1" x14ac:dyDescent="0.25">
      <c r="A15" s="53" t="s">
        <v>80</v>
      </c>
      <c r="B15" s="70" t="s">
        <v>64</v>
      </c>
      <c r="C15" s="80"/>
      <c r="D15" s="33">
        <f>COUNTIF(Hypertension!D9:D208,"2a")-COUNTIFS(Hypertension!D9:D208,"2a",Hypertension!G9:G208,7)</f>
        <v>0</v>
      </c>
      <c r="E15" s="33">
        <f>COUNTIFS(Hypertension!D9:D208, "2a", Hypertension!G9:G208, 1)</f>
        <v>0</v>
      </c>
    </row>
    <row r="16" spans="1:5" ht="13.5" thickBot="1" x14ac:dyDescent="0.25">
      <c r="A16" s="53" t="s">
        <v>81</v>
      </c>
      <c r="B16" s="70" t="s">
        <v>66</v>
      </c>
      <c r="C16" s="80"/>
      <c r="D16" s="33">
        <f>COUNTIF(Hypertension!D9:D208,"2b1")-COUNTIFS(Hypertension!D9:D208,"2b1",Hypertension!G9:G208,7)</f>
        <v>0</v>
      </c>
      <c r="E16" s="33">
        <f>COUNTIFS(Hypertension!D9:D208, "2b1", Hypertension!G9:G208, 1)</f>
        <v>0</v>
      </c>
    </row>
    <row r="17" spans="1:5" ht="13.5" thickBot="1" x14ac:dyDescent="0.25">
      <c r="A17" s="53" t="s">
        <v>82</v>
      </c>
      <c r="B17" s="70" t="s">
        <v>101</v>
      </c>
      <c r="C17" s="80"/>
      <c r="D17" s="33">
        <f>COUNTIF(Hypertension!D9:D208,"2b2")-COUNTIFS(Hypertension!D9:D208,"2b2",Hypertension!G9:G208,7)</f>
        <v>0</v>
      </c>
      <c r="E17" s="33">
        <f>COUNTIFS(Hypertension!D9:D208, "2b2", Hypertension!G9:G208, 1)</f>
        <v>0</v>
      </c>
    </row>
    <row r="18" spans="1:5" ht="13.5" thickBot="1" x14ac:dyDescent="0.25">
      <c r="A18" s="53" t="s">
        <v>83</v>
      </c>
      <c r="B18" s="70" t="s">
        <v>69</v>
      </c>
      <c r="C18" s="80"/>
      <c r="D18" s="33">
        <f>COUNTIF(Hypertension!D9:D208,"2c")-COUNTIFS(Hypertension!D9:D208,"2c",Hypertension!G9:G208,7)</f>
        <v>0</v>
      </c>
      <c r="E18" s="33">
        <f>COUNTIFS(Hypertension!D9:D208, "2c", Hypertension!G9:G208, 1)</f>
        <v>0</v>
      </c>
    </row>
    <row r="19" spans="1:5" ht="13.5" thickBot="1" x14ac:dyDescent="0.25">
      <c r="A19" s="53" t="s">
        <v>84</v>
      </c>
      <c r="B19" s="70" t="s">
        <v>71</v>
      </c>
      <c r="C19" s="80"/>
      <c r="D19" s="33">
        <f>COUNTIF(Hypertension!D9:D208,"2d")-COUNTIFS(Hypertension!D9:D208,"2d",Hypertension!G9:G208,7)</f>
        <v>0</v>
      </c>
      <c r="E19" s="33">
        <f>COUNTIFS(Hypertension!D9:D208, "2d", Hypertension!G9:G208, 1)</f>
        <v>0</v>
      </c>
    </row>
    <row r="20" spans="1:5" ht="13.5" thickBot="1" x14ac:dyDescent="0.25">
      <c r="A20" s="53" t="s">
        <v>85</v>
      </c>
      <c r="B20" s="70" t="s">
        <v>73</v>
      </c>
      <c r="C20" s="80"/>
      <c r="D20" s="33">
        <f>COUNTIF(Hypertension!D9:D208,"2e")-COUNTIFS(Hypertension!D9:D208,"2e",Hypertension!G9:G208,7)</f>
        <v>0</v>
      </c>
      <c r="E20" s="33">
        <f>COUNTIFS(Hypertension!D9:D208, "2e", Hypertension!G9:G208, 1)</f>
        <v>0</v>
      </c>
    </row>
    <row r="21" spans="1:5" ht="13.5" thickBot="1" x14ac:dyDescent="0.25">
      <c r="A21" s="53" t="s">
        <v>86</v>
      </c>
      <c r="B21" s="70" t="s">
        <v>75</v>
      </c>
      <c r="C21" s="80"/>
      <c r="D21" s="33">
        <f>COUNTIF(Hypertension!D10:D209,"2f")-COUNTIFS(Hypertension!D10:D209,"2f",Hypertension!G10:G209,7)</f>
        <v>0</v>
      </c>
      <c r="E21" s="33">
        <f>COUNTIFS(Hypertension!D9:D208, "2f", Hypertension!G9:G208, 1)</f>
        <v>0</v>
      </c>
    </row>
    <row r="22" spans="1:5" ht="13.5" thickBot="1" x14ac:dyDescent="0.25">
      <c r="A22" s="53" t="s">
        <v>87</v>
      </c>
      <c r="B22" s="70" t="s">
        <v>77</v>
      </c>
      <c r="C22" s="80"/>
      <c r="D22" s="33">
        <f>COUNTIF(Hypertension!D9:D208,"2g")-COUNTIFS(Hypertension!D9:D208,"2g",Hypertension!G9:G208,7)</f>
        <v>0</v>
      </c>
      <c r="E22" s="33">
        <f>COUNTIFS(Hypertension!D9:D208, "2g", Hypertension!G9:G208, 1)</f>
        <v>0</v>
      </c>
    </row>
    <row r="23" spans="1:5" ht="13.5" thickBot="1" x14ac:dyDescent="0.25">
      <c r="A23" s="55"/>
      <c r="B23" s="72" t="s">
        <v>88</v>
      </c>
      <c r="C23" s="40">
        <f>SUM(C15:C22)</f>
        <v>0</v>
      </c>
      <c r="D23" s="39">
        <f>SUM(D15:D22)</f>
        <v>0</v>
      </c>
      <c r="E23" s="39">
        <f>SUM(E15:E22)</f>
        <v>0</v>
      </c>
    </row>
    <row r="24" spans="1:5" ht="18.75" customHeight="1" thickBot="1" x14ac:dyDescent="0.25">
      <c r="A24" s="466" t="s">
        <v>89</v>
      </c>
      <c r="B24" s="467"/>
      <c r="C24" s="467"/>
      <c r="D24" s="467"/>
      <c r="E24" s="468"/>
    </row>
    <row r="25" spans="1:5" ht="26.25" thickBot="1" x14ac:dyDescent="0.25">
      <c r="A25" s="56" t="s">
        <v>90</v>
      </c>
      <c r="B25" s="57" t="s">
        <v>91</v>
      </c>
      <c r="C25" s="81"/>
      <c r="D25" s="50">
        <f>COUNTIF(Hypertension!D9:D208, "h")-(COUNTIFS(Hypertension!D9:D208, "h", Hypertension!G9:G208, 7))</f>
        <v>0</v>
      </c>
      <c r="E25" s="50">
        <f>COUNTIFS(Hypertension!D9:D208, "h", Hypertension!G9:G208, 1)</f>
        <v>0</v>
      </c>
    </row>
    <row r="26" spans="1:5" ht="13.5" thickBot="1" x14ac:dyDescent="0.25">
      <c r="A26" s="58" t="s">
        <v>92</v>
      </c>
      <c r="B26" s="73" t="s">
        <v>93</v>
      </c>
      <c r="C26" s="51">
        <f>C13+C23+C25</f>
        <v>0</v>
      </c>
      <c r="D26" s="39">
        <f>Hypertension!C4</f>
        <v>0</v>
      </c>
      <c r="E26" s="39">
        <f>Hypertension!C5</f>
        <v>0</v>
      </c>
    </row>
    <row r="27" spans="1:5" ht="13.5" thickBot="1" x14ac:dyDescent="0.25">
      <c r="A27" s="61"/>
      <c r="B27" s="62"/>
      <c r="C27" s="63"/>
      <c r="D27" s="63"/>
    </row>
    <row r="28" spans="1:5" ht="15.75" customHeight="1" thickBot="1" x14ac:dyDescent="0.25">
      <c r="A28" s="459" t="s">
        <v>98</v>
      </c>
      <c r="B28" s="460"/>
      <c r="C28" s="460"/>
      <c r="D28" s="460"/>
      <c r="E28" s="461"/>
    </row>
    <row r="29" spans="1:5" ht="38.25" x14ac:dyDescent="0.2">
      <c r="A29" s="469" t="s">
        <v>4</v>
      </c>
      <c r="B29" s="471" t="s">
        <v>56</v>
      </c>
      <c r="C29" s="47" t="s">
        <v>219</v>
      </c>
      <c r="D29" s="47" t="s">
        <v>54</v>
      </c>
      <c r="E29" s="42" t="s">
        <v>96</v>
      </c>
    </row>
    <row r="30" spans="1:5" x14ac:dyDescent="0.2">
      <c r="A30" s="469"/>
      <c r="B30" s="471"/>
      <c r="C30" s="47"/>
      <c r="D30" s="48"/>
      <c r="E30" s="42"/>
    </row>
    <row r="31" spans="1:5" x14ac:dyDescent="0.2">
      <c r="A31" s="469"/>
      <c r="B31" s="471"/>
      <c r="C31" s="47" t="s">
        <v>94</v>
      </c>
      <c r="D31" s="47" t="s">
        <v>95</v>
      </c>
      <c r="E31" s="42" t="s">
        <v>97</v>
      </c>
    </row>
    <row r="32" spans="1:5" ht="13.5" thickBot="1" x14ac:dyDescent="0.25">
      <c r="A32" s="470"/>
      <c r="B32" s="472"/>
      <c r="C32" s="49"/>
      <c r="D32" s="49"/>
      <c r="E32" s="43"/>
    </row>
    <row r="33" spans="1:5" ht="18.75" thickBot="1" x14ac:dyDescent="0.25">
      <c r="A33" s="477" t="s">
        <v>62</v>
      </c>
      <c r="B33" s="478"/>
      <c r="C33" s="478"/>
      <c r="D33" s="478"/>
      <c r="E33" s="479"/>
    </row>
    <row r="34" spans="1:5" ht="13.5" thickBot="1" x14ac:dyDescent="0.25">
      <c r="A34" s="53" t="s">
        <v>63</v>
      </c>
      <c r="B34" s="60" t="s">
        <v>64</v>
      </c>
      <c r="C34" s="82"/>
      <c r="D34" s="36">
        <f>COUNTIF(Diabetes!D9:D208, "1a")-(COUNTIFS(Diabetes!D9:D208, "1a", Diabetes!I9:I208, 7))</f>
        <v>0</v>
      </c>
      <c r="E34" s="33">
        <f>COUNTIFS(Diabetes!$D$9:$D$208, "1a", Diabetes!$H$9:$H$208, "3f")- (COUNTIFS(Diabetes!$D$9:$D$208, "1a", Diabetes!$H$9:$H$208, "3f", Diabetes!$I$9:$I$208, 7))</f>
        <v>0</v>
      </c>
    </row>
    <row r="35" spans="1:5" ht="13.5" thickBot="1" x14ac:dyDescent="0.25">
      <c r="A35" s="53" t="s">
        <v>65</v>
      </c>
      <c r="B35" s="60" t="s">
        <v>66</v>
      </c>
      <c r="C35" s="82"/>
      <c r="D35" s="36">
        <f>COUNTIF(Diabetes!D9:D208, "1b1")-(COUNTIFS(Diabetes!D9:D208, "1b1", Diabetes!I9:I208, 7))</f>
        <v>0</v>
      </c>
      <c r="E35" s="33">
        <f>COUNTIFS(Diabetes!$D$9:$D$208, "1b1", Diabetes!$H$9:$H$208, "3f")- (COUNTIFS(Diabetes!$D$9:$D$208, "1b1", Diabetes!$H$9:$H$208, "3f", Diabetes!$I$9:$I$208, 7))</f>
        <v>0</v>
      </c>
    </row>
    <row r="36" spans="1:5" ht="13.5" thickBot="1" x14ac:dyDescent="0.25">
      <c r="A36" s="53" t="s">
        <v>67</v>
      </c>
      <c r="B36" s="60" t="s">
        <v>101</v>
      </c>
      <c r="C36" s="82"/>
      <c r="D36" s="36">
        <f>COUNTIF(Diabetes!D9:D208, "1b2")-(COUNTIFS(Diabetes!D9:D208, "1b2", Diabetes!I9:I208, 7))</f>
        <v>0</v>
      </c>
      <c r="E36" s="33">
        <f>COUNTIFS(Diabetes!$D$9:$D$208, "1b2", Diabetes!$H$9:$H$208, "3f")- (COUNTIFS(Diabetes!$D$9:$D$208, "1b2", Diabetes!$H$9:$H$208, "3f", Diabetes!$I$9:$I$208, 7))</f>
        <v>0</v>
      </c>
    </row>
    <row r="37" spans="1:5" ht="13.5" thickBot="1" x14ac:dyDescent="0.25">
      <c r="A37" s="53" t="s">
        <v>68</v>
      </c>
      <c r="B37" s="60" t="s">
        <v>69</v>
      </c>
      <c r="C37" s="82"/>
      <c r="D37" s="36">
        <f>COUNTIF(Diabetes!D9:D208, "1c")-(COUNTIFS(Diabetes!D9:D208, "1c", Diabetes!I9:I208, 7))</f>
        <v>0</v>
      </c>
      <c r="E37" s="33">
        <f>COUNTIFS(Diabetes!$D$9:$D$208, "1c", Diabetes!$H$9:$H$208, "3f")- (COUNTIFS(Diabetes!$D$9:$D$208, "1c", Diabetes!$H$9:$H$208, "3f", Diabetes!$I$9:$I$208, 7))</f>
        <v>0</v>
      </c>
    </row>
    <row r="38" spans="1:5" ht="13.5" thickBot="1" x14ac:dyDescent="0.25">
      <c r="A38" s="53" t="s">
        <v>70</v>
      </c>
      <c r="B38" s="60" t="s">
        <v>71</v>
      </c>
      <c r="C38" s="82"/>
      <c r="D38" s="36">
        <f>COUNTIF(Diabetes!D9:D208, "1d")-(COUNTIFS(Diabetes!D9:D208, "1d", Diabetes!I9:I208, 7))</f>
        <v>0</v>
      </c>
      <c r="E38" s="33">
        <f>COUNTIFS(Diabetes!$D$9:$D$208, "1d", Diabetes!$H$9:$H$208, "3f")- (COUNTIFS(Diabetes!$D$9:$D$208, "1d", Diabetes!$H$9:$H$208, "3f", Diabetes!$I$9:$I$208, 7))</f>
        <v>0</v>
      </c>
    </row>
    <row r="39" spans="1:5" ht="13.5" thickBot="1" x14ac:dyDescent="0.25">
      <c r="A39" s="53" t="s">
        <v>72</v>
      </c>
      <c r="B39" s="60" t="s">
        <v>73</v>
      </c>
      <c r="C39" s="82"/>
      <c r="D39" s="36">
        <f>COUNTIF(Diabetes!D9:D208, "1e")-(COUNTIFS(Diabetes!D9:D208, "1e", Diabetes!I9:I208, 7))</f>
        <v>0</v>
      </c>
      <c r="E39" s="33">
        <f>COUNTIFS(Diabetes!$D$9:$D$208, "1e", Diabetes!$H$9:$H$208, "3f")- (COUNTIFS(Diabetes!$D$9:$D$208, "1e", Diabetes!$H$9:$H$208, "3f", Diabetes!$I$9:$I$208, 7))</f>
        <v>0</v>
      </c>
    </row>
    <row r="40" spans="1:5" ht="13.5" thickBot="1" x14ac:dyDescent="0.25">
      <c r="A40" s="53" t="s">
        <v>74</v>
      </c>
      <c r="B40" s="60" t="s">
        <v>75</v>
      </c>
      <c r="C40" s="82"/>
      <c r="D40" s="36">
        <f>COUNTIF(Diabetes!D9:D208, "1f")-(COUNTIFS(Diabetes!D9:D208, "1f", Diabetes!I9:I208, 7))</f>
        <v>0</v>
      </c>
      <c r="E40" s="33">
        <f>COUNTIFS(Diabetes!$D$9:$D$208, "1f", Diabetes!$H$9:$H$208, "3f")- (COUNTIFS(Diabetes!$D$9:$D$208, "1f", Diabetes!$H$9:$H$208, "3f", Diabetes!$I$9:$I$208, 7))</f>
        <v>0</v>
      </c>
    </row>
    <row r="41" spans="1:5" ht="13.5" thickBot="1" x14ac:dyDescent="0.25">
      <c r="A41" s="53" t="s">
        <v>76</v>
      </c>
      <c r="B41" s="60" t="s">
        <v>77</v>
      </c>
      <c r="C41" s="82"/>
      <c r="D41" s="36">
        <f>COUNTIF(Diabetes!D9:D208, "1g")-(COUNTIFS(Diabetes!D9:D208, "1g", Diabetes!I9:I208, 7))</f>
        <v>0</v>
      </c>
      <c r="E41" s="33">
        <f>COUNTIFS(Diabetes!$D$9:$D$208, "1g", Diabetes!$H$9:$H$208, "3f")- (COUNTIFS(Diabetes!$D$9:$D$208, "1g", Diabetes!$H$9:$H$208, "3f", Diabetes!$I$9:$I$208, 7))</f>
        <v>0</v>
      </c>
    </row>
    <row r="42" spans="1:5" ht="13.5" thickBot="1" x14ac:dyDescent="0.25">
      <c r="A42" s="59"/>
      <c r="B42" s="74" t="s">
        <v>78</v>
      </c>
      <c r="C42" s="41">
        <f>SUM(C34:C41)</f>
        <v>0</v>
      </c>
      <c r="D42" s="41">
        <f>SUM(D34:D41)</f>
        <v>0</v>
      </c>
      <c r="E42" s="39">
        <f>SUM(E34:E41)</f>
        <v>0</v>
      </c>
    </row>
    <row r="43" spans="1:5" ht="18.75" thickBot="1" x14ac:dyDescent="0.25">
      <c r="A43" s="477" t="s">
        <v>79</v>
      </c>
      <c r="B43" s="478"/>
      <c r="C43" s="478"/>
      <c r="D43" s="478"/>
      <c r="E43" s="479"/>
    </row>
    <row r="44" spans="1:5" ht="13.5" thickBot="1" x14ac:dyDescent="0.25">
      <c r="A44" s="53" t="s">
        <v>80</v>
      </c>
      <c r="B44" s="60" t="s">
        <v>64</v>
      </c>
      <c r="C44" s="82"/>
      <c r="D44" s="36">
        <f>COUNTIF(Diabetes!D9:D208, "2a")-(COUNTIFS(Diabetes!D9:D208, "2a", Diabetes!I9:I208, 7))</f>
        <v>0</v>
      </c>
      <c r="E44" s="33">
        <f>COUNTIFS(Diabetes!$D$9:$D$208, "2a", Diabetes!$H$9:$H$208, "3f")- (COUNTIFS(Diabetes!$D$9:$D$208, "2a", Diabetes!$H$9:$H$208, "3f", Diabetes!$I$9:$I$208, 7))</f>
        <v>0</v>
      </c>
    </row>
    <row r="45" spans="1:5" ht="13.5" thickBot="1" x14ac:dyDescent="0.25">
      <c r="A45" s="53" t="s">
        <v>81</v>
      </c>
      <c r="B45" s="60" t="s">
        <v>66</v>
      </c>
      <c r="C45" s="82"/>
      <c r="D45" s="36">
        <f>COUNTIF(Diabetes!D9:D208, "2b1")-(COUNTIFS(Diabetes!D9:D208, "2b1", Diabetes!I9:I208, 7))</f>
        <v>0</v>
      </c>
      <c r="E45" s="33">
        <f>COUNTIFS(Diabetes!$D$9:$D$208, "2b1", Diabetes!$H$9:$H$208, "3f")- (COUNTIFS(Diabetes!$D$9:$D$208, "2b1", Diabetes!$H$9:$H$208, "3f", Diabetes!$I$9:$I$208, 7))</f>
        <v>0</v>
      </c>
    </row>
    <row r="46" spans="1:5" ht="13.5" thickBot="1" x14ac:dyDescent="0.25">
      <c r="A46" s="53" t="s">
        <v>82</v>
      </c>
      <c r="B46" s="60" t="s">
        <v>101</v>
      </c>
      <c r="C46" s="82"/>
      <c r="D46" s="36">
        <f>COUNTIF(Diabetes!D9:D208, "2b2")-(COUNTIFS(Diabetes!D9:D208, "2b2", Diabetes!I9:I208, 7))</f>
        <v>0</v>
      </c>
      <c r="E46" s="33">
        <f>COUNTIFS(Diabetes!$D$9:$D$208, "2b2", Diabetes!$H$9:$H$208, "3f")- (COUNTIFS(Diabetes!$D$9:$D$208, "2b2", Diabetes!$H$9:$H$208, "3f", Diabetes!$I$9:$I$208, 7))</f>
        <v>0</v>
      </c>
    </row>
    <row r="47" spans="1:5" ht="13.5" thickBot="1" x14ac:dyDescent="0.25">
      <c r="A47" s="53" t="s">
        <v>83</v>
      </c>
      <c r="B47" s="60" t="s">
        <v>69</v>
      </c>
      <c r="C47" s="82"/>
      <c r="D47" s="36">
        <f>COUNTIF(Diabetes!D9:D208, "2c")-(COUNTIFS(Diabetes!D9:D208, "2c", Diabetes!I9:I208, 7))</f>
        <v>0</v>
      </c>
      <c r="E47" s="33">
        <f>COUNTIFS(Diabetes!$D$9:$D$208, "2c", Diabetes!$H$9:$H$208, "3f")- (COUNTIFS(Diabetes!$D$9:$D$208, "2c", Diabetes!$H$9:$H$208, "3f", Diabetes!$I$9:$I$208, 7))</f>
        <v>0</v>
      </c>
    </row>
    <row r="48" spans="1:5" ht="13.5" thickBot="1" x14ac:dyDescent="0.25">
      <c r="A48" s="53" t="s">
        <v>84</v>
      </c>
      <c r="B48" s="60" t="s">
        <v>71</v>
      </c>
      <c r="C48" s="82"/>
      <c r="D48" s="36">
        <f>COUNTIF(Diabetes!D9:D208, "2d")-(COUNTIFS(Diabetes!D9:D208, "2d", Diabetes!I9:I208, 7))</f>
        <v>0</v>
      </c>
      <c r="E48" s="33">
        <f>COUNTIFS(Diabetes!$D$9:$D$208, "2d", Diabetes!$H$9:$H$208, "3f")- (COUNTIFS(Diabetes!$D$9:$D$208, "2d", Diabetes!$H$9:$H$208, "3f", Diabetes!$I$9:$I$208, 7))</f>
        <v>0</v>
      </c>
    </row>
    <row r="49" spans="1:7" ht="13.5" thickBot="1" x14ac:dyDescent="0.25">
      <c r="A49" s="53" t="s">
        <v>85</v>
      </c>
      <c r="B49" s="60" t="s">
        <v>73</v>
      </c>
      <c r="C49" s="82"/>
      <c r="D49" s="36">
        <f>COUNTIF(Diabetes!D9:D208, "2e")-(COUNTIFS(Diabetes!D9:D208, "2e", Diabetes!I9:I208, 7))</f>
        <v>0</v>
      </c>
      <c r="E49" s="33">
        <f>COUNTIFS(Diabetes!$D$9:$D$208, "2e", Diabetes!$H$9:$H$208, "3f")- (COUNTIFS(Diabetes!$D$9:$D$208, "2e", Diabetes!$H$9:$H$208, "3f", Diabetes!$I$9:$I$208, 7))</f>
        <v>0</v>
      </c>
    </row>
    <row r="50" spans="1:7" ht="13.5" thickBot="1" x14ac:dyDescent="0.25">
      <c r="A50" s="53" t="s">
        <v>86</v>
      </c>
      <c r="B50" s="60" t="s">
        <v>75</v>
      </c>
      <c r="C50" s="82"/>
      <c r="D50" s="36">
        <f>COUNTIF(Diabetes!D9:D208, "2f")-(COUNTIFS(Diabetes!D9:D208, "2f", Diabetes!I9:I208, 7))</f>
        <v>0</v>
      </c>
      <c r="E50" s="33">
        <f>COUNTIFS(Diabetes!$D$9:$D$208, "2f", Diabetes!$H$9:$H$208, "3f")- (COUNTIFS(Diabetes!$D$9:$D$208, "2f", Diabetes!$H$9:$H$208, "3f", Diabetes!$I$9:$I$208, 7))</f>
        <v>0</v>
      </c>
    </row>
    <row r="51" spans="1:7" ht="13.5" thickBot="1" x14ac:dyDescent="0.25">
      <c r="A51" s="53" t="s">
        <v>87</v>
      </c>
      <c r="B51" s="60" t="s">
        <v>77</v>
      </c>
      <c r="C51" s="82"/>
      <c r="D51" s="36">
        <f>COUNTIF(Diabetes!D9:D208, "2g")-(COUNTIFS(Diabetes!D9:D208, "2g", Diabetes!I9:I208, 7))</f>
        <v>0</v>
      </c>
      <c r="E51" s="33">
        <f>COUNTIFS(Diabetes!$D$9:$D$208, "2g", Diabetes!$H$9:$H$208, "3f")- (COUNTIFS(Diabetes!$D$9:$D$208, "2g", Diabetes!$H$9:$H$208, "3f", Diabetes!$I$9:$I$208, 7))</f>
        <v>0</v>
      </c>
    </row>
    <row r="52" spans="1:7" ht="13.5" thickBot="1" x14ac:dyDescent="0.25">
      <c r="A52" s="55"/>
      <c r="B52" s="74" t="s">
        <v>88</v>
      </c>
      <c r="C52" s="41">
        <f>SUM(C44:C51)</f>
        <v>0</v>
      </c>
      <c r="D52" s="41">
        <f>SUM(D44:D51)</f>
        <v>0</v>
      </c>
      <c r="E52" s="39">
        <f>SUM(E44:E51)</f>
        <v>0</v>
      </c>
      <c r="F52" s="294"/>
    </row>
    <row r="53" spans="1:7" ht="18.75" customHeight="1" thickBot="1" x14ac:dyDescent="0.25">
      <c r="A53" s="477" t="s">
        <v>89</v>
      </c>
      <c r="B53" s="478"/>
      <c r="C53" s="478"/>
      <c r="D53" s="478"/>
      <c r="E53" s="479"/>
      <c r="F53" s="117"/>
      <c r="G53" s="117"/>
    </row>
    <row r="54" spans="1:7" ht="26.25" thickBot="1" x14ac:dyDescent="0.25">
      <c r="A54" s="53" t="s">
        <v>90</v>
      </c>
      <c r="B54" s="60" t="s">
        <v>91</v>
      </c>
      <c r="C54" s="83"/>
      <c r="D54" s="36">
        <f>COUNTIF(Diabetes!D9:D208, "h")-(COUNTIFS(Diabetes!D9:D208, "h", Diabetes!I9:I208, 7))</f>
        <v>0</v>
      </c>
      <c r="E54" s="33">
        <f>COUNTIFS(Diabetes!$D$9:$D$208, "h", Diabetes!$H$9:$H$208, "3f")- (COUNTIFS(Diabetes!$D$9:$D$208, "h", Diabetes!$H$9:$H$208, "3f", Diabetes!$I$9:$I$208, 7))</f>
        <v>0</v>
      </c>
      <c r="F54" s="295"/>
      <c r="G54" s="117"/>
    </row>
    <row r="55" spans="1:7" ht="13.5" thickBot="1" x14ac:dyDescent="0.25">
      <c r="A55" s="58" t="s">
        <v>92</v>
      </c>
      <c r="B55" s="75" t="s">
        <v>93</v>
      </c>
      <c r="C55" s="41">
        <f>C42+C52+C54</f>
        <v>0</v>
      </c>
      <c r="D55" s="41">
        <f>Diabetes!C4</f>
        <v>0</v>
      </c>
      <c r="E55" s="39">
        <f>Diabetes!$C$7</f>
        <v>0</v>
      </c>
      <c r="F55" s="295"/>
      <c r="G55" s="117"/>
    </row>
  </sheetData>
  <sheetProtection sheet="1" objects="1" scenarios="1"/>
  <mergeCells count="12">
    <mergeCell ref="A33:E33"/>
    <mergeCell ref="A43:E43"/>
    <mergeCell ref="A53:E53"/>
    <mergeCell ref="A24:E24"/>
    <mergeCell ref="A29:A32"/>
    <mergeCell ref="B29:B32"/>
    <mergeCell ref="A1:E1"/>
    <mergeCell ref="A2:A3"/>
    <mergeCell ref="B2:B3"/>
    <mergeCell ref="A4:E4"/>
    <mergeCell ref="A14:E14"/>
    <mergeCell ref="A28:E28"/>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8BB73-D318-4AD4-B3B1-0580C8764660}">
  <sheetPr>
    <tabColor theme="5" tint="0.39997558519241921"/>
  </sheetPr>
  <dimension ref="A1:J16"/>
  <sheetViews>
    <sheetView workbookViewId="0">
      <selection activeCell="B3" sqref="B3"/>
    </sheetView>
  </sheetViews>
  <sheetFormatPr defaultRowHeight="12.75" x14ac:dyDescent="0.2"/>
  <cols>
    <col min="1" max="1" width="37.7109375" customWidth="1"/>
    <col min="2" max="10" width="15.7109375" customWidth="1"/>
  </cols>
  <sheetData>
    <row r="1" spans="1:10" ht="13.5" thickBot="1" x14ac:dyDescent="0.25">
      <c r="A1" s="203"/>
      <c r="B1" s="203"/>
      <c r="C1" s="203"/>
      <c r="D1" s="480" t="s">
        <v>250</v>
      </c>
      <c r="E1" s="481"/>
      <c r="F1" s="481"/>
      <c r="G1" s="481"/>
      <c r="H1" s="481"/>
      <c r="I1" s="481"/>
      <c r="J1" s="482"/>
    </row>
    <row r="2" spans="1:10" ht="141" thickBot="1" x14ac:dyDescent="0.25">
      <c r="A2" s="204" t="s">
        <v>251</v>
      </c>
      <c r="B2" s="205" t="s">
        <v>252</v>
      </c>
      <c r="C2" s="206" t="s">
        <v>253</v>
      </c>
      <c r="D2" s="207" t="s">
        <v>254</v>
      </c>
      <c r="E2" s="208" t="s">
        <v>255</v>
      </c>
      <c r="F2" s="209" t="s">
        <v>23</v>
      </c>
      <c r="G2" s="209" t="s">
        <v>256</v>
      </c>
      <c r="H2" s="209" t="s">
        <v>257</v>
      </c>
      <c r="I2" s="209" t="s">
        <v>258</v>
      </c>
      <c r="J2" s="210" t="s">
        <v>259</v>
      </c>
    </row>
    <row r="3" spans="1:10" x14ac:dyDescent="0.2">
      <c r="A3" s="211" t="s">
        <v>198</v>
      </c>
      <c r="B3" s="232" t="e">
        <f>'2yo_Imms '!$C5/'2yo_Imms '!$C4</f>
        <v>#DIV/0!</v>
      </c>
      <c r="C3" s="212" t="s">
        <v>260</v>
      </c>
      <c r="D3" s="234" t="e">
        <f>(COUNTIF('2yo_Imms '!$N$6:$N$205,2))/('2yo_Imms '!$C$3-(COUNTIF('2yo_Imms '!$N$6:$N$206,1)))</f>
        <v>#DIV/0!</v>
      </c>
      <c r="E3" s="234" t="e">
        <f>(COUNTIF('2yo_Imms '!$N$7:N$206,3))/('2yo_Imms '!$C$3-(COUNTIF('2yo_Imms '!$N$7:$N$206,1)))</f>
        <v>#DIV/0!</v>
      </c>
      <c r="F3" s="235" t="e">
        <f>(COUNTIF('2yo_Imms '!$N$7:$N$206,4))/('2yo_Imms '!$C$3-(COUNTIF('2yo_Imms '!$N$7:$N$206,1)))</f>
        <v>#DIV/0!</v>
      </c>
      <c r="G3" s="213"/>
      <c r="H3" s="213"/>
      <c r="I3" s="235" t="e">
        <f>(COUNTIF('2yo_Imms '!$N$7:$N$206,5))/('2yo_Imms '!$C$3-(COUNTIF('2yo_Imms '!$N$7:$N$206,1)))</f>
        <v>#DIV/0!</v>
      </c>
      <c r="J3" s="236" t="e">
        <f>(COUNTIF('2yo_Imms '!$N$7:$N$206,6))/('2yo_Imms '!$C3-(COUNTIF('2yo_Imms '!$N$7:$N$206,1)))</f>
        <v>#DIV/0!</v>
      </c>
    </row>
    <row r="4" spans="1:10" ht="13.5" thickBot="1" x14ac:dyDescent="0.25">
      <c r="A4" s="214" t="s">
        <v>180</v>
      </c>
      <c r="B4" s="233" t="e">
        <f>'Pap_Test '!$C$5/'Pap_Test '!$C$4</f>
        <v>#DIV/0!</v>
      </c>
      <c r="C4" s="215" t="s">
        <v>260</v>
      </c>
      <c r="D4" s="237" t="e">
        <f>(COUNTIF('Pap_Test '!$F$7:$F$206, 2))/('Pap_Test '!$C$3-(COUNTIF('Pap_Test '!$F$7:$F$206, 1)))</f>
        <v>#DIV/0!</v>
      </c>
      <c r="E4" s="237" t="e">
        <f>(COUNTIF('Pap_Test '!$F$7:$F$206, 3))/('Pap_Test '!$C$3-(COUNTIF('Pap_Test '!$F$7:$F$205, 1)))</f>
        <v>#DIV/0!</v>
      </c>
      <c r="F4" s="238" t="e">
        <f>(COUNTIF('Pap_Test '!$F$7:$F$206, 4))/('Pap_Test '!$C$3-(COUNTIF('Pap_Test '!$F$7:$F$206, 1)))</f>
        <v>#DIV/0!</v>
      </c>
      <c r="G4" s="216"/>
      <c r="H4" s="216"/>
      <c r="I4" s="238" t="e">
        <f>(COUNTIF('Pap_Test '!$F$7:$F$206, 5))/('Pap_Test '!$C$3-(COUNTIF('Pap_Test '!$F$7:$F$206, 1)))</f>
        <v>#DIV/0!</v>
      </c>
      <c r="J4" s="239" t="e">
        <f>(COUNTIF('Pap_Test '!$F$7:$F$206, 6))/('Pap_Test '!$C$3-(COUNTIF('Pap_Test '!$F$7:$F$206, 1)))</f>
        <v>#DIV/0!</v>
      </c>
    </row>
    <row r="5" spans="1:10" ht="38.25" x14ac:dyDescent="0.2">
      <c r="A5" s="217" t="s">
        <v>196</v>
      </c>
      <c r="B5" s="240" t="e">
        <f>BMI_Child!$C$5/BMI_Child!$C$4</f>
        <v>#DIV/0!</v>
      </c>
      <c r="C5" s="212" t="s">
        <v>260</v>
      </c>
      <c r="D5" s="241" t="e">
        <f>(COUNTIF(BMI_Child!$H$7:$H$206, 2))/(BMI_Child!$C$3-(COUNTIF(BMI_Child!$H$7:$H$206, 1)))</f>
        <v>#DIV/0!</v>
      </c>
      <c r="E5" s="241" t="e">
        <f>(COUNTIF(BMI_Child!$H$7:$H$206, 3))/(BMI_Child!$C$3-(COUNTIF(BMI_Child!$H$7:$H$206, 1)))</f>
        <v>#DIV/0!</v>
      </c>
      <c r="F5" s="216"/>
      <c r="G5" s="242" t="e">
        <f>(COUNTIF(BMI_Child!$H$7:$H$205, "4a"))/(BMI_Child!$C$3-(COUNTIF(BMI_Child!$H$7:$H$206, 1)))</f>
        <v>#DIV/0!</v>
      </c>
      <c r="H5" s="242" t="e">
        <f>(COUNTIF(BMI_Child!$H$7:$H$206, "4b"))/(BMI_Child!$C$3-(COUNTIF(BMI_Child!$H$7:$H$206, 1)))</f>
        <v>#DIV/0!</v>
      </c>
      <c r="I5" s="242" t="e">
        <f>(COUNTIF(BMI_Child!$H$7:$H$206, 5))/(BMI_Child!$C$3-(COUNTIF(BMI_Child!$H$7:$H$206, 1)))</f>
        <v>#DIV/0!</v>
      </c>
      <c r="J5" s="243" t="e">
        <f>(COUNTIF(BMI_Child!$H$7:$H$206, 6))/(BMI_Child!$C$3-(COUNTIF(BMI_Child!$H$7:$H$206, 1)))</f>
        <v>#DIV/0!</v>
      </c>
    </row>
    <row r="6" spans="1:10" ht="26.25" thickBot="1" x14ac:dyDescent="0.25">
      <c r="A6" s="214" t="s">
        <v>197</v>
      </c>
      <c r="B6" s="233" t="e">
        <f>'BMI Adult'!$C$5/'BMI Adult'!$C$4</f>
        <v>#DIV/0!</v>
      </c>
      <c r="C6" s="215" t="s">
        <v>260</v>
      </c>
      <c r="D6" s="237" t="e">
        <f>(COUNTIF('BMI Adult'!$G$7:$G$206, 2))/('BMI Adult'!$C$3-(COUNTIF('BMI Adult'!$G$7:$G$206, 1)))</f>
        <v>#DIV/0!</v>
      </c>
      <c r="E6" s="237" t="e">
        <f>(COUNTIF('BMI Adult'!$G$7:$G$206, 3))/('BMI Adult'!$C$3-(COUNTIF('BMI Adult'!$G$7:$G$206, 1)))</f>
        <v>#DIV/0!</v>
      </c>
      <c r="F6" s="216"/>
      <c r="G6" s="238" t="e">
        <f>(COUNTIF('BMI Adult'!$G$7:$G$206, "4a"))/('BMI Adult'!$C$3-(COUNTIF('BMI Adult'!$G$7:$G$206, 1)))</f>
        <v>#DIV/0!</v>
      </c>
      <c r="H6" s="238" t="e">
        <f>(COUNTIF('BMI Adult'!$G$7:$G$206, "4b"))/('BMI Adult'!$C$3-(COUNTIF('BMI Adult'!$G$7:$G$206, 1)))</f>
        <v>#DIV/0!</v>
      </c>
      <c r="I6" s="238" t="e">
        <f>(COUNTIF('BMI Adult'!$G$7:$G$206, 5))/('BMI Adult'!$C$3-(COUNTIF('BMI Adult'!$G$7:$G$206, 1)))</f>
        <v>#DIV/0!</v>
      </c>
      <c r="J6" s="239" t="e">
        <f>(COUNTIF('BMI Adult'!$G$7:$G$206, 6))/('BMI Adult'!$C$3-(COUNTIF('BMI Adult'!$G$7:$G$206, 1)))</f>
        <v>#DIV/0!</v>
      </c>
    </row>
    <row r="7" spans="1:10" ht="25.5" x14ac:dyDescent="0.2">
      <c r="A7" s="217" t="s">
        <v>261</v>
      </c>
      <c r="B7" s="240" t="e">
        <f>Tobacco!$C$5/Tobacco!$C$4</f>
        <v>#DIV/0!</v>
      </c>
      <c r="C7" s="212" t="s">
        <v>260</v>
      </c>
      <c r="D7" s="241" t="e">
        <f>(COUNTIF(Tobacco!G6:G205, 2))/(Tobacco!C3-(COUNTIF(Tobacco!G6:G205, 1)))</f>
        <v>#DIV/0!</v>
      </c>
      <c r="E7" s="241" t="e">
        <f>(COUNTIF(Tobacco!G6:G205, 3))/(Tobacco!C3-(COUNTIF(Tobacco!G6:G205, 1)))</f>
        <v>#DIV/0!</v>
      </c>
      <c r="F7" s="216"/>
      <c r="G7" s="242" t="e">
        <f>(COUNTIF(Tobacco!G6:G205, "4a"))/(Tobacco!C3-(COUNTIF(Tobacco!G6:G205, 1)))</f>
        <v>#DIV/0!</v>
      </c>
      <c r="H7" s="242" t="e">
        <f>(COUNTIF(Tobacco!G6:G205, "4b"))/(Tobacco!C3-(COUNTIF(Tobacco!G6:G205, 1)))</f>
        <v>#DIV/0!</v>
      </c>
      <c r="I7" s="242" t="e">
        <f>(COUNTIF(Tobacco!G6:G205, 5))/(Tobacco!C3-(COUNTIF(Tobacco!G6:G205, 1)))</f>
        <v>#DIV/0!</v>
      </c>
      <c r="J7" s="243" t="e">
        <f>(COUNTIF(Tobacco!G6:G205, 6))/(Tobacco!C3-(COUNTIF(Tobacco!G6:G205, 1)))</f>
        <v>#DIV/0!</v>
      </c>
    </row>
    <row r="8" spans="1:10" ht="13.5" thickBot="1" x14ac:dyDescent="0.25">
      <c r="A8" s="214" t="s">
        <v>199</v>
      </c>
      <c r="B8" s="233" t="e">
        <f>Asthma!$C$5/Asthma!$C$4</f>
        <v>#DIV/0!</v>
      </c>
      <c r="C8" s="215" t="s">
        <v>260</v>
      </c>
      <c r="D8" s="237" t="e">
        <f>(COUNTIF(Asthma!$H$7:$H$206, 2))/(Asthma!$C$3-(COUNTIF(Asthma!$H$7:$H$206, 1)))</f>
        <v>#DIV/0!</v>
      </c>
      <c r="E8" s="237" t="e">
        <f>(COUNTIF(Asthma!$H$7:$H$206, 3))/(Asthma!$C$3-(COUNTIF(Asthma!$H$7:$HH$206, 1)))</f>
        <v>#DIV/0!</v>
      </c>
      <c r="F8" s="238" t="e">
        <f>(COUNTIF(Asthma!$H$7:$H206, 4))/(Asthma!$C$3-(COUNTIF(Asthma!$H$7:$H$206, 1)))</f>
        <v>#DIV/0!</v>
      </c>
      <c r="G8" s="216"/>
      <c r="H8" s="216"/>
      <c r="I8" s="238" t="e">
        <f>(COUNTIF(Asthma!$H$7:$H206, 5))/(Asthma!$C$3-(COUNTIF(Asthma!$H$7:$H206, 1)))</f>
        <v>#DIV/0!</v>
      </c>
      <c r="J8" s="239" t="e">
        <f>(COUNTIF(Asthma!$H$7:$H$206, 6))/(Asthma!$C$3-(COUNTIF(Asthma!$H$7:$H$206, 1)))</f>
        <v>#DIV/0!</v>
      </c>
    </row>
    <row r="9" spans="1:10" ht="25.5" x14ac:dyDescent="0.2">
      <c r="A9" s="218" t="s">
        <v>131</v>
      </c>
      <c r="B9" s="249" t="e">
        <f>CAD!$C$5/CAD!$C$4</f>
        <v>#DIV/0!</v>
      </c>
      <c r="C9" s="212" t="s">
        <v>260</v>
      </c>
      <c r="D9" s="250" t="e">
        <f>(COUNTIF(CAD!$H7:$H$206, 2))/(CAD!$C$3-(COUNTIF(CAD!$H7:$H$206, 1)))</f>
        <v>#DIV/0!</v>
      </c>
      <c r="E9" s="250" t="e">
        <f>(COUNTIF(CAD!$H$7:$H206, 3))/(CAD!$C$3-(COUNTIF(CAD!$H7:$H$206, 1)))</f>
        <v>#DIV/0!</v>
      </c>
      <c r="F9" s="251" t="e">
        <f>(COUNTIF(CAD!$H$7:$H206, 4))/(CAD!$C$3-(COUNTIF(CAD!$H$7:$H$206, 1)))</f>
        <v>#DIV/0!</v>
      </c>
      <c r="G9" s="219"/>
      <c r="H9" s="219"/>
      <c r="I9" s="251" t="e">
        <f>(COUNTIF(CAD!$H$7:$H206, 5))/(CAD!$C$3-(COUNTIF(CAD!$H$7:$H$206, 1)))</f>
        <v>#DIV/0!</v>
      </c>
      <c r="J9" s="252" t="e">
        <f>(COUNTIF(CAD!$H7:$H206, 6))/(CAD!$C$3-(COUNTIF(CAD!$H$7:$H$206, 1)))</f>
        <v>#DIV/0!</v>
      </c>
    </row>
    <row r="10" spans="1:10" ht="26.25" thickBot="1" x14ac:dyDescent="0.25">
      <c r="A10" s="220" t="s">
        <v>262</v>
      </c>
      <c r="B10" s="254" t="e">
        <f>IVD!$C$5/IVD!$C$4</f>
        <v>#DIV/0!</v>
      </c>
      <c r="C10" s="215" t="s">
        <v>260</v>
      </c>
      <c r="D10" s="255" t="e">
        <f>(COUNTIF(IVD!$H$7:$H206, 2))/(IVD!$C$3-(COUNTIF(IVD!$H$7:$H$206, 1)))</f>
        <v>#DIV/0!</v>
      </c>
      <c r="E10" s="255" t="e">
        <f>(COUNTIF(IVD!$H$7:$H$206, 3))/(IVD!$C$3-(COUNTIF(IVD!$H$7:$H206, 1)))</f>
        <v>#DIV/0!</v>
      </c>
      <c r="F10" s="256" t="e">
        <f>(COUNTIF(IVD!$H$7:$H$206, 4))/(IVD!$C$3-(COUNTIF(IVD!$H$7:$H$206, 1)))</f>
        <v>#DIV/0!</v>
      </c>
      <c r="G10" s="219"/>
      <c r="H10" s="219"/>
      <c r="I10" s="256" t="e">
        <f>(COUNTIF(IVD!$H$7:$H$206, 5))/(IVD!$C$3-(COUNTIF(IVD!$H$7:$H206, 1)))</f>
        <v>#DIV/0!</v>
      </c>
      <c r="J10" s="257" t="e">
        <f>(COUNTIF(IVD!$H$7:$H$206, 6))/(IVD!$C$3-(COUNTIF(IVD!$H$7:$H$206, 1)))</f>
        <v>#DIV/0!</v>
      </c>
    </row>
    <row r="11" spans="1:10" x14ac:dyDescent="0.2">
      <c r="A11" s="218" t="s">
        <v>126</v>
      </c>
      <c r="B11" s="240" t="e">
        <f>Colorectal!$C$5/Colorectal!$C$4</f>
        <v>#DIV/0!</v>
      </c>
      <c r="C11" s="212" t="s">
        <v>260</v>
      </c>
      <c r="D11" s="241" t="e">
        <f>(COUNTIF(Colorectal!F$7:$H206, 2))/(Colorectal!$C$3-(COUNTIF(Colorectal!$H$7:$H206, 1)))</f>
        <v>#DIV/0!</v>
      </c>
      <c r="E11" s="241" t="e">
        <f>(COUNTIF(Colorectal!$H$6:$H$206, 3))/(Colorectal!$C$3-(COUNTIF(Colorectal!$H7:$H206, 1)))</f>
        <v>#DIV/0!</v>
      </c>
      <c r="F11" s="242" t="e">
        <f>(COUNTIF(Colorectal!$H$7:$H$206, 4))/(Colorectal!$C$3-(COUNTIF(Colorectal!$H$7:$H$206, 1)))</f>
        <v>#DIV/0!</v>
      </c>
      <c r="G11" s="216"/>
      <c r="H11" s="216"/>
      <c r="I11" s="242" t="e">
        <f>(COUNTIF(Colorectal!$H7:$H206, 5))/(Colorectal!$C$3-(COUNTIF(Colorectal!$H7:$H$206, 1)))</f>
        <v>#DIV/0!</v>
      </c>
      <c r="J11" s="243" t="e">
        <f>(COUNTIF(Colorectal!$H7:$H$206, 6))/(Colorectal!$C$3-(COUNTIF(Colorectal!$H7:$H206, 1)))</f>
        <v>#DIV/0!</v>
      </c>
    </row>
    <row r="12" spans="1:10" ht="13.5" thickBot="1" x14ac:dyDescent="0.25">
      <c r="A12" s="220" t="s">
        <v>158</v>
      </c>
      <c r="B12" s="254" t="e">
        <f>HIV_Linkage!$C$5/HIV_Linkage!$C$4</f>
        <v>#DIV/0!</v>
      </c>
      <c r="C12" s="215" t="s">
        <v>260</v>
      </c>
      <c r="D12" s="258" t="e">
        <f>(COUNTIF(HIV_Linkage!$H$7:$H$206, 2))/(HIV_Linkage!$C$3-(COUNTIF(HIV_Linkage!$H$7:$H$206, 1)))</f>
        <v>#DIV/0!</v>
      </c>
      <c r="E12" s="255" t="e">
        <f>(COUNTIF(HIV_Linkage!$H$6:$H$206, 3))/(HIV_Linkage!$C$3-(COUNTIF(HIV_Linkage!$H$7:$H$206, 1)))</f>
        <v>#DIV/0!</v>
      </c>
      <c r="F12" s="256" t="e">
        <f>(COUNTIF(HIV_Linkage!$H$7:$H$206, 4))/(HIV_Linkage!$C$3-(COUNTIF(HIV_Linkage!$H$7:$H$206, 1)))</f>
        <v>#DIV/0!</v>
      </c>
      <c r="G12" s="221"/>
      <c r="H12" s="221"/>
      <c r="I12" s="256" t="e">
        <f>(COUNTIF(HIV_Linkage!$H$7:$H$207, 5))/(HIV_Linkage!$C$3-(COUNTIF(HIV_Linkage!$H$7:$H$206, 1)))</f>
        <v>#DIV/0!</v>
      </c>
      <c r="J12" s="257" t="e">
        <f>(COUNTIF(HIV_Linkage!$H$7:$H$206, 6))/(HIV_Linkage!$C$3-(COUNTIF(HIV_Linkage!$H$7:$H$206, 1)))</f>
        <v>#DIV/0!</v>
      </c>
    </row>
    <row r="13" spans="1:10" ht="25.5" x14ac:dyDescent="0.2">
      <c r="A13" s="218" t="s">
        <v>263</v>
      </c>
      <c r="B13" s="240" t="e">
        <f>Depression!$C$5/Depression!$C$4</f>
        <v>#DIV/0!</v>
      </c>
      <c r="C13" s="212" t="s">
        <v>260</v>
      </c>
      <c r="D13" s="241" t="e">
        <f>(COUNTIF(Depression!$H$7:$H$206, 2))/(Depression!$C$3-(COUNTIF(Depression!$H$7:$H$206, 1)))</f>
        <v>#DIV/0!</v>
      </c>
      <c r="E13" s="241" t="e">
        <f>(COUNTIF(Depression!$H$7:$H$206, 3))/(Depression!$C$3-(COUNTIF(Depression!$H$7:$H$206, 1)))</f>
        <v>#DIV/0!</v>
      </c>
      <c r="F13" s="216"/>
      <c r="G13" s="242" t="e">
        <f>(COUNTIF(Depression!$H$7:$H$206, "4a"))/(Depression!$C$3-(COUNTIF(Depression!$G$7:$H$206, 1)))</f>
        <v>#DIV/0!</v>
      </c>
      <c r="H13" s="242" t="e">
        <f>(COUNTIF(Depression!$H$7:$H$206, "4b"))/(Depression!$C$3-(COUNTIF(Depression!$H$7:$H$206, 1)))</f>
        <v>#DIV/0!</v>
      </c>
      <c r="I13" s="242" t="e">
        <f>(COUNTIF(Depression!$H$7:$H$206, 5))/(Depression!$C$3-(COUNTIF(Depression!$H$7:$H$206, 1)))</f>
        <v>#DIV/0!</v>
      </c>
      <c r="J13" s="243" t="e">
        <f>(COUNTIF(Depression!$H$7:$H$206, 6))/(Depression!$C$3-(COUNTIF(Depression!$H$7:$H$206, 1)))</f>
        <v>#DIV/0!</v>
      </c>
    </row>
    <row r="14" spans="1:10" ht="13.5" thickBot="1" x14ac:dyDescent="0.25">
      <c r="A14" s="222" t="s">
        <v>178</v>
      </c>
      <c r="B14" s="259" t="e">
        <f>'Dental_Sealants '!$C$5/'Dental_Sealants '!$C$4</f>
        <v>#DIV/0!</v>
      </c>
      <c r="C14" s="224" t="s">
        <v>260</v>
      </c>
      <c r="D14" s="260" t="e">
        <f>(COUNTIF('Dental_Sealants '!$H$7:$H$206, 2))/('Dental_Sealants '!$C$3-(COUNTIF('Dental_Sealants '!$H$7:$H$206, 1)))</f>
        <v>#DIV/0!</v>
      </c>
      <c r="E14" s="260" t="e">
        <f>(COUNTIF('Dental_Sealants '!$H$7:$H$206, 3))/('Dental_Sealants '!$C$3-(COUNTIF('Dental_Sealants '!F$7:$H206, 1)))</f>
        <v>#DIV/0!</v>
      </c>
      <c r="F14" s="256" t="e">
        <f>(COUNTIF('Dental_Sealants '!$H$7:$H$206, 4))/('Dental_Sealants '!$C$3-(COUNTIF('Dental_Sealants '!F$7:$H206, 1)))</f>
        <v>#DIV/0!</v>
      </c>
      <c r="G14" s="216"/>
      <c r="H14" s="216"/>
      <c r="I14" s="256" t="e">
        <f>(COUNTIF('Dental_Sealants '!$H$7:$H$206, 5))/('Dental_Sealants '!$C$3-(COUNTIF('Dental_Sealants '!$H$7:$H$206, 1)))</f>
        <v>#DIV/0!</v>
      </c>
      <c r="J14" s="257" t="e">
        <f>(COUNTIF('Dental_Sealants '!$H$7:$H$206,6))/('Dental_Sealants '!$C$3-(COUNTIF('Dental_Sealants '!$H$7:$H206,1)))</f>
        <v>#DIV/0!</v>
      </c>
    </row>
    <row r="15" spans="1:10" x14ac:dyDescent="0.2">
      <c r="A15" s="225" t="s">
        <v>264</v>
      </c>
      <c r="B15" s="232" t="e">
        <f>Hypertension!C5/Hypertension!C4</f>
        <v>#DIV/0!</v>
      </c>
      <c r="C15" s="232" t="e">
        <f>1-B15</f>
        <v>#DIV/0!</v>
      </c>
      <c r="D15" s="261" t="e">
        <f>(COUNTIF(Hypertension!G9:G208, 2))/(Hypertension!C4-(COUNTIF(Hypertension!G9:G208, 1)))</f>
        <v>#DIV/0!</v>
      </c>
      <c r="E15" s="261" t="e">
        <f>(COUNTIF(Hypertension!G9:G208, 3))/(Hypertension!C4-(COUNTIF(Hypertension!G9:G208, 1)))</f>
        <v>#DIV/0!</v>
      </c>
      <c r="F15" s="261" t="e">
        <f>(COUNTIF(Hypertension!G9:G208, 4))/(Hypertension!C4-(COUNTIF(Hypertension!G9:G208, 1)))</f>
        <v>#DIV/0!</v>
      </c>
      <c r="G15" s="226"/>
      <c r="H15" s="226"/>
      <c r="I15" s="261" t="e">
        <f>(COUNTIF(Hypertension!G9:G208, 5))/(Hypertension!C4-(COUNTIF(Hypertension!G9:G208, 1)))</f>
        <v>#DIV/0!</v>
      </c>
      <c r="J15" s="261" t="e">
        <f>(COUNTIF(Hypertension!G9:G208, 6))/(Hypertension!C4-(COUNTIF(Hypertension!G9:G208, 1)))</f>
        <v>#DIV/0!</v>
      </c>
    </row>
    <row r="16" spans="1:10" ht="26.25" thickBot="1" x14ac:dyDescent="0.25">
      <c r="A16" s="227" t="s">
        <v>265</v>
      </c>
      <c r="B16" s="223" t="s">
        <v>260</v>
      </c>
      <c r="C16" s="259" t="e">
        <f>Diabetes!C7/Diabetes!C4</f>
        <v>#DIV/0!</v>
      </c>
      <c r="D16" s="262" t="e">
        <f>(COUNTIF(Diabetes!I9:I208,2))/(Diabetes!C4-(COUNTIF(Diabetes!I9:I208,1)))</f>
        <v>#DIV/0!</v>
      </c>
      <c r="E16" s="263" t="e">
        <f>(COUNTIF(Diabetes!I9:I208,3))/(Diabetes!C4-(COUNTIF(Diabetes!I9:I208,1)))</f>
        <v>#DIV/0!</v>
      </c>
      <c r="F16" s="263" t="e">
        <f>(COUNTIF(Diabetes!I9:I208,4))/(Diabetes!C4-(COUNTIF(Diabetes!I9:I208,1)))</f>
        <v>#DIV/0!</v>
      </c>
      <c r="G16" s="228"/>
      <c r="H16" s="229"/>
      <c r="I16" s="264" t="e">
        <f>(COUNTIF(Diabetes!I9:I208,5))/(Diabetes!C4-(COUNTIF(Diabetes!I9:I208,1)))</f>
        <v>#DIV/0!</v>
      </c>
      <c r="J16" s="265" t="e">
        <f>(COUNTIF(Diabetes!I9:I208,6))/(Diabetes!C4-(COUNTIF(Diabetes!I9:I208,1)))</f>
        <v>#DIV/0!</v>
      </c>
    </row>
  </sheetData>
  <sheetProtection sheet="1" objects="1" scenarios="1"/>
  <mergeCells count="1">
    <mergeCell ref="D1:J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39"/>
  <sheetViews>
    <sheetView workbookViewId="0">
      <selection activeCell="E19" sqref="E19"/>
    </sheetView>
  </sheetViews>
  <sheetFormatPr defaultRowHeight="12.75" x14ac:dyDescent="0.2"/>
  <cols>
    <col min="1" max="1" width="5.28515625" bestFit="1" customWidth="1"/>
    <col min="2" max="2" width="32.28515625" bestFit="1" customWidth="1"/>
    <col min="3" max="3" width="53.42578125" style="1" customWidth="1"/>
  </cols>
  <sheetData>
    <row r="1" spans="1:3" ht="32.1" customHeight="1" thickBot="1" x14ac:dyDescent="0.3">
      <c r="A1" s="296" t="s">
        <v>41</v>
      </c>
      <c r="B1" s="297"/>
      <c r="C1" s="298"/>
    </row>
    <row r="2" spans="1:3" ht="13.5" thickBot="1" x14ac:dyDescent="0.25">
      <c r="A2" s="23" t="s">
        <v>19</v>
      </c>
      <c r="B2" s="24" t="s">
        <v>43</v>
      </c>
      <c r="C2" s="25" t="s">
        <v>21</v>
      </c>
    </row>
    <row r="3" spans="1:3" ht="38.25" x14ac:dyDescent="0.2">
      <c r="A3" s="26">
        <v>1</v>
      </c>
      <c r="B3" s="90" t="s">
        <v>138</v>
      </c>
      <c r="C3" s="91" t="s">
        <v>137</v>
      </c>
    </row>
    <row r="4" spans="1:3" ht="127.5" x14ac:dyDescent="0.2">
      <c r="A4" s="26">
        <v>2</v>
      </c>
      <c r="B4" s="90" t="s">
        <v>139</v>
      </c>
      <c r="C4" s="91" t="s">
        <v>153</v>
      </c>
    </row>
    <row r="5" spans="1:3" ht="25.5" x14ac:dyDescent="0.2">
      <c r="A5" s="27">
        <v>3</v>
      </c>
      <c r="B5" s="92" t="s">
        <v>22</v>
      </c>
      <c r="C5" s="93" t="s">
        <v>26</v>
      </c>
    </row>
    <row r="6" spans="1:3" ht="51" x14ac:dyDescent="0.2">
      <c r="A6" s="27">
        <v>4</v>
      </c>
      <c r="B6" s="92" t="s">
        <v>23</v>
      </c>
      <c r="C6" s="93" t="s">
        <v>27</v>
      </c>
    </row>
    <row r="7" spans="1:3" ht="48.75" customHeight="1" x14ac:dyDescent="0.2">
      <c r="A7" s="299" t="s">
        <v>140</v>
      </c>
      <c r="B7" s="105" t="s">
        <v>162</v>
      </c>
      <c r="C7" s="93" t="s">
        <v>119</v>
      </c>
    </row>
    <row r="8" spans="1:3" ht="48.75" customHeight="1" x14ac:dyDescent="0.2">
      <c r="A8" s="300"/>
      <c r="B8" s="105" t="s">
        <v>163</v>
      </c>
      <c r="C8" s="96" t="s">
        <v>148</v>
      </c>
    </row>
    <row r="9" spans="1:3" ht="48.75" customHeight="1" x14ac:dyDescent="0.2">
      <c r="A9" s="301"/>
      <c r="B9" s="119" t="s">
        <v>165</v>
      </c>
      <c r="C9" s="96" t="s">
        <v>164</v>
      </c>
    </row>
    <row r="10" spans="1:3" ht="63.75" x14ac:dyDescent="0.2">
      <c r="A10" s="299" t="s">
        <v>141</v>
      </c>
      <c r="B10" s="105" t="s">
        <v>166</v>
      </c>
      <c r="C10" s="93" t="s">
        <v>119</v>
      </c>
    </row>
    <row r="11" spans="1:3" ht="38.25" x14ac:dyDescent="0.2">
      <c r="A11" s="300"/>
      <c r="B11" s="105" t="s">
        <v>167</v>
      </c>
      <c r="C11" s="96" t="s">
        <v>148</v>
      </c>
    </row>
    <row r="12" spans="1:3" ht="40.5" customHeight="1" x14ac:dyDescent="0.2">
      <c r="A12" s="301"/>
      <c r="B12" s="105" t="s">
        <v>168</v>
      </c>
      <c r="C12" s="96" t="s">
        <v>164</v>
      </c>
    </row>
    <row r="13" spans="1:3" ht="25.5" x14ac:dyDescent="0.2">
      <c r="A13" s="27">
        <v>5</v>
      </c>
      <c r="B13" s="92" t="s">
        <v>24</v>
      </c>
      <c r="C13" s="93" t="s">
        <v>28</v>
      </c>
    </row>
    <row r="14" spans="1:3" ht="25.5" x14ac:dyDescent="0.2">
      <c r="A14" s="27">
        <v>6</v>
      </c>
      <c r="B14" s="92" t="s">
        <v>25</v>
      </c>
      <c r="C14" s="93" t="s">
        <v>29</v>
      </c>
    </row>
    <row r="15" spans="1:3" ht="26.25" thickBot="1" x14ac:dyDescent="0.25">
      <c r="A15" s="28">
        <v>7</v>
      </c>
      <c r="B15" s="94" t="s">
        <v>2</v>
      </c>
      <c r="C15" s="95" t="s">
        <v>30</v>
      </c>
    </row>
    <row r="16" spans="1:3" ht="16.5" customHeight="1" thickBot="1" x14ac:dyDescent="0.25">
      <c r="A16" s="19"/>
      <c r="B16" s="19"/>
      <c r="C16" s="20"/>
    </row>
    <row r="17" spans="1:3" ht="32.1" customHeight="1" thickBot="1" x14ac:dyDescent="0.3">
      <c r="A17" s="296" t="s">
        <v>42</v>
      </c>
      <c r="B17" s="297"/>
      <c r="C17" s="298"/>
    </row>
    <row r="18" spans="1:3" ht="13.5" thickBot="1" x14ac:dyDescent="0.25">
      <c r="A18" s="23" t="s">
        <v>19</v>
      </c>
      <c r="B18" s="24" t="s">
        <v>44</v>
      </c>
      <c r="C18" s="25" t="s">
        <v>21</v>
      </c>
    </row>
    <row r="19" spans="1:3" ht="26.25" thickBot="1" x14ac:dyDescent="0.25">
      <c r="A19" s="30" t="s">
        <v>38</v>
      </c>
      <c r="B19" s="97" t="s">
        <v>31</v>
      </c>
      <c r="C19" s="98" t="s">
        <v>45</v>
      </c>
    </row>
    <row r="20" spans="1:3" ht="13.5" thickBot="1" x14ac:dyDescent="0.25"/>
    <row r="21" spans="1:3" ht="18.75" thickBot="1" x14ac:dyDescent="0.3">
      <c r="A21" s="296" t="s">
        <v>100</v>
      </c>
      <c r="B21" s="297"/>
      <c r="C21" s="298"/>
    </row>
    <row r="22" spans="1:3" ht="13.5" thickBot="1" x14ac:dyDescent="0.25">
      <c r="A22" s="23" t="s">
        <v>19</v>
      </c>
      <c r="B22" s="24" t="s">
        <v>102</v>
      </c>
      <c r="C22" s="64" t="s">
        <v>105</v>
      </c>
    </row>
    <row r="23" spans="1:3" x14ac:dyDescent="0.2">
      <c r="A23" s="65" t="s">
        <v>63</v>
      </c>
      <c r="B23" s="66" t="s">
        <v>64</v>
      </c>
      <c r="C23" s="67" t="s">
        <v>62</v>
      </c>
    </row>
    <row r="24" spans="1:3" x14ac:dyDescent="0.2">
      <c r="A24" s="29" t="s">
        <v>65</v>
      </c>
      <c r="B24" s="2" t="s">
        <v>66</v>
      </c>
      <c r="C24" s="21" t="s">
        <v>62</v>
      </c>
    </row>
    <row r="25" spans="1:3" x14ac:dyDescent="0.2">
      <c r="A25" s="29" t="s">
        <v>67</v>
      </c>
      <c r="B25" s="2" t="s">
        <v>101</v>
      </c>
      <c r="C25" s="21" t="s">
        <v>62</v>
      </c>
    </row>
    <row r="26" spans="1:3" x14ac:dyDescent="0.2">
      <c r="A26" s="29" t="s">
        <v>68</v>
      </c>
      <c r="B26" s="2" t="s">
        <v>69</v>
      </c>
      <c r="C26" s="21" t="s">
        <v>62</v>
      </c>
    </row>
    <row r="27" spans="1:3" x14ac:dyDescent="0.2">
      <c r="A27" s="29" t="s">
        <v>70</v>
      </c>
      <c r="B27" s="2" t="s">
        <v>71</v>
      </c>
      <c r="C27" s="21" t="s">
        <v>62</v>
      </c>
    </row>
    <row r="28" spans="1:3" x14ac:dyDescent="0.2">
      <c r="A28" s="29" t="s">
        <v>72</v>
      </c>
      <c r="B28" s="2" t="s">
        <v>73</v>
      </c>
      <c r="C28" s="21" t="s">
        <v>62</v>
      </c>
    </row>
    <row r="29" spans="1:3" x14ac:dyDescent="0.2">
      <c r="A29" s="29" t="s">
        <v>74</v>
      </c>
      <c r="B29" s="2" t="s">
        <v>75</v>
      </c>
      <c r="C29" s="21" t="s">
        <v>62</v>
      </c>
    </row>
    <row r="30" spans="1:3" x14ac:dyDescent="0.2">
      <c r="A30" s="29" t="s">
        <v>76</v>
      </c>
      <c r="B30" s="2" t="s">
        <v>102</v>
      </c>
      <c r="C30" s="21" t="s">
        <v>62</v>
      </c>
    </row>
    <row r="31" spans="1:3" x14ac:dyDescent="0.2">
      <c r="A31" s="29" t="s">
        <v>80</v>
      </c>
      <c r="B31" s="2" t="s">
        <v>64</v>
      </c>
      <c r="C31" s="21" t="s">
        <v>103</v>
      </c>
    </row>
    <row r="32" spans="1:3" x14ac:dyDescent="0.2">
      <c r="A32" s="29" t="s">
        <v>81</v>
      </c>
      <c r="B32" s="2" t="s">
        <v>66</v>
      </c>
      <c r="C32" s="21" t="s">
        <v>103</v>
      </c>
    </row>
    <row r="33" spans="1:3" x14ac:dyDescent="0.2">
      <c r="A33" s="29" t="s">
        <v>82</v>
      </c>
      <c r="B33" s="2" t="s">
        <v>101</v>
      </c>
      <c r="C33" s="21" t="s">
        <v>103</v>
      </c>
    </row>
    <row r="34" spans="1:3" x14ac:dyDescent="0.2">
      <c r="A34" s="29" t="s">
        <v>83</v>
      </c>
      <c r="B34" s="2" t="s">
        <v>69</v>
      </c>
      <c r="C34" s="21" t="s">
        <v>103</v>
      </c>
    </row>
    <row r="35" spans="1:3" x14ac:dyDescent="0.2">
      <c r="A35" s="29" t="s">
        <v>84</v>
      </c>
      <c r="B35" s="2" t="s">
        <v>71</v>
      </c>
      <c r="C35" s="21" t="s">
        <v>103</v>
      </c>
    </row>
    <row r="36" spans="1:3" x14ac:dyDescent="0.2">
      <c r="A36" s="29" t="s">
        <v>85</v>
      </c>
      <c r="B36" s="2" t="s">
        <v>73</v>
      </c>
      <c r="C36" s="21" t="s">
        <v>103</v>
      </c>
    </row>
    <row r="37" spans="1:3" x14ac:dyDescent="0.2">
      <c r="A37" s="29" t="s">
        <v>86</v>
      </c>
      <c r="B37" s="2" t="s">
        <v>75</v>
      </c>
      <c r="C37" s="21" t="s">
        <v>103</v>
      </c>
    </row>
    <row r="38" spans="1:3" x14ac:dyDescent="0.2">
      <c r="A38" s="29" t="s">
        <v>87</v>
      </c>
      <c r="B38" s="2" t="s">
        <v>102</v>
      </c>
      <c r="C38" s="21" t="s">
        <v>103</v>
      </c>
    </row>
    <row r="39" spans="1:3" ht="13.5" thickBot="1" x14ac:dyDescent="0.25">
      <c r="A39" s="30" t="s">
        <v>90</v>
      </c>
      <c r="B39" s="22" t="s">
        <v>104</v>
      </c>
      <c r="C39" s="31" t="s">
        <v>104</v>
      </c>
    </row>
  </sheetData>
  <sheetProtection sheet="1" objects="1" scenarios="1"/>
  <mergeCells count="5">
    <mergeCell ref="A21:C21"/>
    <mergeCell ref="A1:C1"/>
    <mergeCell ref="A17:C17"/>
    <mergeCell ref="A7:A9"/>
    <mergeCell ref="A10:A12"/>
  </mergeCells>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V206"/>
  <sheetViews>
    <sheetView tabSelected="1" zoomScaleNormal="100" workbookViewId="0">
      <selection activeCell="Q3" sqref="Q3"/>
    </sheetView>
  </sheetViews>
  <sheetFormatPr defaultRowHeight="12.75" x14ac:dyDescent="0.2"/>
  <cols>
    <col min="1" max="1" width="4.7109375" style="76" customWidth="1"/>
    <col min="2" max="2" width="17.85546875" style="157" customWidth="1"/>
    <col min="3" max="3" width="12.7109375" style="76" customWidth="1"/>
    <col min="4" max="14" width="5.7109375" style="76" customWidth="1"/>
    <col min="15" max="15" width="10.85546875" style="76" customWidth="1"/>
    <col min="16" max="16" width="26.28515625" style="101" customWidth="1"/>
    <col min="17" max="16384" width="9.140625" style="76"/>
  </cols>
  <sheetData>
    <row r="1" spans="1:22" ht="24.95" customHeight="1" thickBot="1" x14ac:dyDescent="0.25">
      <c r="A1" s="307" t="s">
        <v>217</v>
      </c>
      <c r="B1" s="308"/>
      <c r="C1" s="308"/>
      <c r="D1" s="309"/>
      <c r="E1" s="309"/>
      <c r="F1" s="309"/>
      <c r="G1" s="309"/>
      <c r="H1" s="309"/>
      <c r="I1" s="309"/>
      <c r="J1" s="309"/>
      <c r="K1" s="309"/>
      <c r="L1" s="309"/>
      <c r="M1" s="309"/>
      <c r="N1" s="309"/>
      <c r="O1" s="310"/>
      <c r="P1" s="311"/>
      <c r="Q1" s="77"/>
      <c r="R1" s="77"/>
      <c r="S1" s="144"/>
      <c r="T1" s="144"/>
      <c r="U1" s="144"/>
      <c r="V1" s="144"/>
    </row>
    <row r="2" spans="1:22" ht="32.25" customHeight="1" thickBot="1" x14ac:dyDescent="0.25">
      <c r="A2" s="305" t="s">
        <v>224</v>
      </c>
      <c r="B2" s="306"/>
      <c r="C2" s="274" t="s">
        <v>269</v>
      </c>
      <c r="D2" s="321" t="s">
        <v>223</v>
      </c>
      <c r="E2" s="322"/>
      <c r="F2" s="322"/>
      <c r="G2" s="322"/>
      <c r="H2" s="322"/>
      <c r="I2" s="322"/>
      <c r="J2" s="322"/>
      <c r="K2" s="322"/>
      <c r="L2" s="322"/>
      <c r="M2" s="322"/>
      <c r="N2" s="323"/>
      <c r="O2" s="324" t="s">
        <v>221</v>
      </c>
      <c r="P2" s="302" t="s">
        <v>297</v>
      </c>
      <c r="Q2" s="144"/>
      <c r="R2" s="144"/>
      <c r="S2" s="144"/>
      <c r="T2" s="144"/>
      <c r="U2" s="144"/>
      <c r="V2" s="144"/>
    </row>
    <row r="3" spans="1:22" ht="33.75" customHeight="1" thickBot="1" x14ac:dyDescent="0.25">
      <c r="A3" s="312" t="s">
        <v>5</v>
      </c>
      <c r="B3" s="312"/>
      <c r="C3" s="160"/>
      <c r="D3" s="315" t="s">
        <v>220</v>
      </c>
      <c r="E3" s="316"/>
      <c r="F3" s="316"/>
      <c r="G3" s="316"/>
      <c r="H3" s="316"/>
      <c r="I3" s="316"/>
      <c r="J3" s="316"/>
      <c r="K3" s="316"/>
      <c r="L3" s="316"/>
      <c r="M3" s="316"/>
      <c r="N3" s="317"/>
      <c r="O3" s="325"/>
      <c r="P3" s="303"/>
      <c r="Q3" s="144"/>
      <c r="R3" s="144"/>
      <c r="S3" s="144"/>
      <c r="T3" s="144"/>
      <c r="U3" s="144"/>
      <c r="V3" s="144"/>
    </row>
    <row r="4" spans="1:22" ht="34.5" customHeight="1" thickBot="1" x14ac:dyDescent="0.25">
      <c r="A4" s="313" t="s">
        <v>7</v>
      </c>
      <c r="B4" s="314"/>
      <c r="C4" s="185">
        <f>COUNTA(B7:B206)-P5</f>
        <v>0</v>
      </c>
      <c r="D4" s="315"/>
      <c r="E4" s="316"/>
      <c r="F4" s="316"/>
      <c r="G4" s="316"/>
      <c r="H4" s="316"/>
      <c r="I4" s="316"/>
      <c r="J4" s="316"/>
      <c r="K4" s="316"/>
      <c r="L4" s="316"/>
      <c r="M4" s="316"/>
      <c r="N4" s="317"/>
      <c r="O4" s="326"/>
      <c r="P4" s="304"/>
      <c r="Q4" s="144"/>
      <c r="R4" s="144"/>
      <c r="S4" s="144"/>
      <c r="T4" s="144"/>
      <c r="U4" s="144"/>
      <c r="V4" s="144"/>
    </row>
    <row r="5" spans="1:22" ht="31.5" customHeight="1" thickBot="1" x14ac:dyDescent="0.25">
      <c r="A5" s="313" t="s">
        <v>6</v>
      </c>
      <c r="B5" s="314"/>
      <c r="C5" s="159">
        <f>COUNTIF(N7:N206,1)</f>
        <v>0</v>
      </c>
      <c r="D5" s="318"/>
      <c r="E5" s="319"/>
      <c r="F5" s="319"/>
      <c r="G5" s="319"/>
      <c r="H5" s="319"/>
      <c r="I5" s="319"/>
      <c r="J5" s="319"/>
      <c r="K5" s="319"/>
      <c r="L5" s="319"/>
      <c r="M5" s="319"/>
      <c r="N5" s="320"/>
      <c r="O5" s="141" t="s">
        <v>132</v>
      </c>
      <c r="P5" s="145">
        <f>COUNTIF(N7:N207, 7)</f>
        <v>0</v>
      </c>
      <c r="Q5" s="144"/>
      <c r="R5" s="144"/>
      <c r="S5" s="144"/>
      <c r="T5" s="144"/>
      <c r="U5" s="144"/>
      <c r="V5" s="144"/>
    </row>
    <row r="6" spans="1:22" ht="60" customHeight="1" thickBot="1" x14ac:dyDescent="0.25">
      <c r="A6" s="3" t="s">
        <v>4</v>
      </c>
      <c r="B6" s="128" t="s">
        <v>0</v>
      </c>
      <c r="C6" s="4" t="s">
        <v>1</v>
      </c>
      <c r="D6" s="5" t="s">
        <v>12</v>
      </c>
      <c r="E6" s="5" t="s">
        <v>13</v>
      </c>
      <c r="F6" s="5" t="s">
        <v>14</v>
      </c>
      <c r="G6" s="5" t="s">
        <v>144</v>
      </c>
      <c r="H6" s="5" t="s">
        <v>15</v>
      </c>
      <c r="I6" s="5" t="s">
        <v>16</v>
      </c>
      <c r="J6" s="5" t="s">
        <v>182</v>
      </c>
      <c r="K6" s="5" t="s">
        <v>183</v>
      </c>
      <c r="L6" s="5" t="s">
        <v>184</v>
      </c>
      <c r="M6" s="5" t="s">
        <v>185</v>
      </c>
      <c r="N6" s="5" t="s">
        <v>17</v>
      </c>
      <c r="O6" s="12"/>
      <c r="P6" s="142" t="s">
        <v>3</v>
      </c>
      <c r="Q6" s="79"/>
      <c r="R6" s="79"/>
      <c r="S6" s="144"/>
      <c r="T6" s="144"/>
      <c r="U6" s="144"/>
      <c r="V6" s="144"/>
    </row>
    <row r="7" spans="1:22" ht="24.95" customHeight="1" x14ac:dyDescent="0.2">
      <c r="A7" s="7">
        <v>1</v>
      </c>
      <c r="B7" s="181"/>
      <c r="C7" s="147"/>
      <c r="D7" s="148"/>
      <c r="E7" s="148"/>
      <c r="F7" s="148"/>
      <c r="G7" s="148"/>
      <c r="H7" s="148"/>
      <c r="I7" s="148"/>
      <c r="J7" s="148"/>
      <c r="K7" s="148"/>
      <c r="L7" s="148"/>
      <c r="M7" s="148"/>
      <c r="N7" s="290"/>
      <c r="O7" s="230"/>
      <c r="P7" s="149"/>
      <c r="Q7" s="144"/>
      <c r="R7" s="144"/>
      <c r="S7" s="144"/>
      <c r="T7" s="144"/>
      <c r="U7" s="144"/>
      <c r="V7" s="144"/>
    </row>
    <row r="8" spans="1:22" ht="24.95" customHeight="1" x14ac:dyDescent="0.2">
      <c r="A8" s="8">
        <f>1+A7</f>
        <v>2</v>
      </c>
      <c r="B8" s="181"/>
      <c r="C8" s="147"/>
      <c r="D8" s="148"/>
      <c r="E8" s="150"/>
      <c r="F8" s="150"/>
      <c r="G8" s="150"/>
      <c r="H8" s="150"/>
      <c r="I8" s="150"/>
      <c r="J8" s="150"/>
      <c r="K8" s="150"/>
      <c r="L8" s="150"/>
      <c r="M8" s="150"/>
      <c r="N8" s="290"/>
      <c r="O8" s="230"/>
      <c r="P8" s="151"/>
      <c r="Q8" s="144"/>
      <c r="R8" s="144"/>
      <c r="S8" s="144"/>
      <c r="T8" s="144"/>
      <c r="U8" s="144"/>
      <c r="V8" s="144"/>
    </row>
    <row r="9" spans="1:22" ht="24.95" customHeight="1" x14ac:dyDescent="0.2">
      <c r="A9" s="8">
        <f t="shared" ref="A9:A72" si="0">1+A8</f>
        <v>3</v>
      </c>
      <c r="B9" s="181"/>
      <c r="C9" s="147"/>
      <c r="D9" s="148"/>
      <c r="E9" s="148"/>
      <c r="F9" s="148"/>
      <c r="G9" s="148"/>
      <c r="H9" s="148"/>
      <c r="I9" s="148"/>
      <c r="J9" s="148"/>
      <c r="K9" s="148"/>
      <c r="L9" s="148"/>
      <c r="M9" s="148"/>
      <c r="N9" s="290"/>
      <c r="O9" s="230"/>
      <c r="P9" s="151"/>
      <c r="Q9" s="144"/>
      <c r="R9" s="144"/>
      <c r="S9" s="144"/>
      <c r="T9" s="144"/>
      <c r="U9" s="144"/>
      <c r="V9" s="144"/>
    </row>
    <row r="10" spans="1:22" ht="24.95" customHeight="1" x14ac:dyDescent="0.2">
      <c r="A10" s="8">
        <f t="shared" si="0"/>
        <v>4</v>
      </c>
      <c r="B10" s="181"/>
      <c r="C10" s="147"/>
      <c r="D10" s="148"/>
      <c r="E10" s="148"/>
      <c r="F10" s="148"/>
      <c r="G10" s="148"/>
      <c r="H10" s="148"/>
      <c r="I10" s="148"/>
      <c r="J10" s="148"/>
      <c r="K10" s="148"/>
      <c r="L10" s="148"/>
      <c r="M10" s="148"/>
      <c r="N10" s="290"/>
      <c r="O10" s="230"/>
      <c r="P10" s="151"/>
      <c r="Q10" s="144"/>
      <c r="R10" s="144"/>
      <c r="S10" s="144"/>
      <c r="T10" s="144"/>
      <c r="U10" s="144"/>
      <c r="V10" s="144"/>
    </row>
    <row r="11" spans="1:22" ht="24.95" customHeight="1" x14ac:dyDescent="0.2">
      <c r="A11" s="8">
        <f t="shared" si="0"/>
        <v>5</v>
      </c>
      <c r="B11" s="181"/>
      <c r="C11" s="147"/>
      <c r="D11" s="148"/>
      <c r="E11" s="148"/>
      <c r="F11" s="148"/>
      <c r="G11" s="148"/>
      <c r="H11" s="148"/>
      <c r="I11" s="148"/>
      <c r="J11" s="148"/>
      <c r="K11" s="148"/>
      <c r="L11" s="148"/>
      <c r="M11" s="148"/>
      <c r="N11" s="290"/>
      <c r="O11" s="230"/>
      <c r="P11" s="151"/>
      <c r="Q11" s="144"/>
      <c r="R11" s="144"/>
      <c r="S11" s="144"/>
      <c r="T11" s="144"/>
      <c r="U11" s="144"/>
      <c r="V11" s="144"/>
    </row>
    <row r="12" spans="1:22" ht="24.95" customHeight="1" x14ac:dyDescent="0.2">
      <c r="A12" s="8">
        <f t="shared" si="0"/>
        <v>6</v>
      </c>
      <c r="B12" s="181"/>
      <c r="C12" s="147"/>
      <c r="D12" s="148"/>
      <c r="E12" s="148"/>
      <c r="F12" s="148"/>
      <c r="G12" s="148"/>
      <c r="H12" s="148"/>
      <c r="I12" s="148"/>
      <c r="J12" s="148"/>
      <c r="K12" s="148"/>
      <c r="L12" s="148"/>
      <c r="M12" s="148"/>
      <c r="N12" s="290"/>
      <c r="O12" s="230"/>
      <c r="P12" s="151"/>
      <c r="Q12" s="144"/>
      <c r="R12" s="144"/>
      <c r="S12" s="144"/>
      <c r="T12" s="144"/>
      <c r="U12" s="144"/>
      <c r="V12" s="144"/>
    </row>
    <row r="13" spans="1:22" ht="24.95" customHeight="1" x14ac:dyDescent="0.2">
      <c r="A13" s="8">
        <f t="shared" si="0"/>
        <v>7</v>
      </c>
      <c r="B13" s="181"/>
      <c r="C13" s="147"/>
      <c r="D13" s="148"/>
      <c r="E13" s="148"/>
      <c r="F13" s="148"/>
      <c r="G13" s="148"/>
      <c r="H13" s="148"/>
      <c r="I13" s="148"/>
      <c r="J13" s="148"/>
      <c r="K13" s="148"/>
      <c r="L13" s="148"/>
      <c r="M13" s="148"/>
      <c r="N13" s="290"/>
      <c r="O13" s="230"/>
      <c r="P13" s="151"/>
      <c r="Q13" s="144"/>
      <c r="R13" s="144"/>
      <c r="S13" s="144"/>
      <c r="T13" s="144"/>
      <c r="U13" s="144"/>
      <c r="V13" s="144"/>
    </row>
    <row r="14" spans="1:22" ht="24.95" customHeight="1" x14ac:dyDescent="0.2">
      <c r="A14" s="8">
        <f t="shared" si="0"/>
        <v>8</v>
      </c>
      <c r="B14" s="181"/>
      <c r="C14" s="147"/>
      <c r="D14" s="148"/>
      <c r="E14" s="148"/>
      <c r="F14" s="148"/>
      <c r="G14" s="148"/>
      <c r="H14" s="148"/>
      <c r="I14" s="148"/>
      <c r="J14" s="148"/>
      <c r="K14" s="148"/>
      <c r="L14" s="148"/>
      <c r="M14" s="148"/>
      <c r="N14" s="290"/>
      <c r="O14" s="230"/>
      <c r="P14" s="151"/>
      <c r="Q14" s="144"/>
      <c r="R14" s="144"/>
      <c r="S14" s="144"/>
      <c r="T14" s="144"/>
      <c r="U14" s="144"/>
      <c r="V14" s="144"/>
    </row>
    <row r="15" spans="1:22" ht="24.95" customHeight="1" x14ac:dyDescent="0.2">
      <c r="A15" s="8">
        <f t="shared" si="0"/>
        <v>9</v>
      </c>
      <c r="B15" s="181"/>
      <c r="C15" s="147"/>
      <c r="D15" s="148"/>
      <c r="E15" s="148"/>
      <c r="F15" s="148"/>
      <c r="G15" s="148"/>
      <c r="H15" s="148"/>
      <c r="I15" s="148"/>
      <c r="J15" s="148"/>
      <c r="K15" s="148"/>
      <c r="L15" s="148"/>
      <c r="M15" s="148"/>
      <c r="N15" s="290"/>
      <c r="O15" s="230"/>
      <c r="P15" s="151"/>
      <c r="Q15" s="144"/>
      <c r="R15" s="144"/>
      <c r="S15" s="144"/>
      <c r="T15" s="144"/>
      <c r="U15" s="144"/>
      <c r="V15" s="144"/>
    </row>
    <row r="16" spans="1:22" ht="24.95" customHeight="1" x14ac:dyDescent="0.2">
      <c r="A16" s="8">
        <f t="shared" si="0"/>
        <v>10</v>
      </c>
      <c r="B16" s="181"/>
      <c r="C16" s="147"/>
      <c r="D16" s="148"/>
      <c r="E16" s="148"/>
      <c r="F16" s="148"/>
      <c r="G16" s="148"/>
      <c r="H16" s="148"/>
      <c r="I16" s="148"/>
      <c r="J16" s="148"/>
      <c r="K16" s="148"/>
      <c r="L16" s="148"/>
      <c r="M16" s="148"/>
      <c r="N16" s="290"/>
      <c r="O16" s="230"/>
      <c r="P16" s="151"/>
      <c r="Q16" s="144"/>
      <c r="R16" s="144"/>
      <c r="S16" s="144"/>
      <c r="T16" s="144"/>
      <c r="U16" s="144"/>
      <c r="V16" s="144"/>
    </row>
    <row r="17" spans="1:22" ht="24.95" customHeight="1" x14ac:dyDescent="0.2">
      <c r="A17" s="8">
        <f t="shared" si="0"/>
        <v>11</v>
      </c>
      <c r="B17" s="181"/>
      <c r="C17" s="147"/>
      <c r="D17" s="148"/>
      <c r="E17" s="148"/>
      <c r="F17" s="148"/>
      <c r="G17" s="148"/>
      <c r="H17" s="148"/>
      <c r="I17" s="148"/>
      <c r="J17" s="148"/>
      <c r="K17" s="148"/>
      <c r="L17" s="148"/>
      <c r="M17" s="148"/>
      <c r="N17" s="290"/>
      <c r="O17" s="230"/>
      <c r="P17" s="151"/>
      <c r="Q17" s="144"/>
      <c r="R17" s="144"/>
      <c r="S17" s="144"/>
      <c r="T17" s="144"/>
      <c r="U17" s="144"/>
      <c r="V17" s="144"/>
    </row>
    <row r="18" spans="1:22" ht="24.95" customHeight="1" x14ac:dyDescent="0.2">
      <c r="A18" s="8">
        <f t="shared" si="0"/>
        <v>12</v>
      </c>
      <c r="B18" s="181"/>
      <c r="C18" s="147"/>
      <c r="D18" s="148"/>
      <c r="E18" s="148"/>
      <c r="F18" s="148"/>
      <c r="G18" s="148"/>
      <c r="H18" s="148"/>
      <c r="I18" s="148"/>
      <c r="J18" s="148"/>
      <c r="K18" s="148"/>
      <c r="L18" s="148"/>
      <c r="M18" s="148"/>
      <c r="N18" s="290"/>
      <c r="O18" s="230"/>
      <c r="P18" s="151"/>
      <c r="Q18" s="144"/>
      <c r="R18" s="144"/>
      <c r="S18" s="144"/>
      <c r="T18" s="144"/>
      <c r="U18" s="144"/>
      <c r="V18" s="144"/>
    </row>
    <row r="19" spans="1:22" ht="24.95" customHeight="1" x14ac:dyDescent="0.2">
      <c r="A19" s="8">
        <f t="shared" si="0"/>
        <v>13</v>
      </c>
      <c r="B19" s="181"/>
      <c r="C19" s="147"/>
      <c r="D19" s="148"/>
      <c r="E19" s="148"/>
      <c r="F19" s="148"/>
      <c r="G19" s="148"/>
      <c r="H19" s="148"/>
      <c r="I19" s="148"/>
      <c r="J19" s="148"/>
      <c r="K19" s="148"/>
      <c r="L19" s="148"/>
      <c r="M19" s="148"/>
      <c r="N19" s="290"/>
      <c r="O19" s="230"/>
      <c r="P19" s="151"/>
      <c r="Q19" s="144"/>
      <c r="R19" s="144"/>
      <c r="S19" s="144"/>
      <c r="T19" s="144"/>
      <c r="U19" s="144"/>
      <c r="V19" s="144"/>
    </row>
    <row r="20" spans="1:22" ht="24.95" customHeight="1" x14ac:dyDescent="0.2">
      <c r="A20" s="8">
        <f t="shared" si="0"/>
        <v>14</v>
      </c>
      <c r="B20" s="181"/>
      <c r="C20" s="147"/>
      <c r="D20" s="148"/>
      <c r="E20" s="148"/>
      <c r="F20" s="148"/>
      <c r="G20" s="148"/>
      <c r="H20" s="148"/>
      <c r="I20" s="148"/>
      <c r="J20" s="148"/>
      <c r="K20" s="148"/>
      <c r="L20" s="148"/>
      <c r="M20" s="148"/>
      <c r="N20" s="290"/>
      <c r="O20" s="230"/>
      <c r="P20" s="151"/>
      <c r="Q20" s="144"/>
      <c r="R20" s="144"/>
      <c r="S20" s="144"/>
      <c r="T20" s="144"/>
      <c r="U20" s="144"/>
      <c r="V20" s="144"/>
    </row>
    <row r="21" spans="1:22" ht="24.95" customHeight="1" x14ac:dyDescent="0.2">
      <c r="A21" s="8">
        <f t="shared" si="0"/>
        <v>15</v>
      </c>
      <c r="B21" s="181"/>
      <c r="C21" s="147"/>
      <c r="D21" s="148"/>
      <c r="E21" s="148"/>
      <c r="F21" s="148"/>
      <c r="G21" s="148"/>
      <c r="H21" s="148"/>
      <c r="I21" s="148"/>
      <c r="J21" s="148"/>
      <c r="K21" s="148"/>
      <c r="L21" s="148"/>
      <c r="M21" s="148"/>
      <c r="N21" s="290"/>
      <c r="O21" s="230"/>
      <c r="P21" s="151"/>
      <c r="Q21" s="144"/>
      <c r="R21" s="144"/>
      <c r="S21" s="144"/>
      <c r="T21" s="144"/>
      <c r="U21" s="144"/>
      <c r="V21" s="144"/>
    </row>
    <row r="22" spans="1:22" ht="24.95" customHeight="1" x14ac:dyDescent="0.2">
      <c r="A22" s="8">
        <f t="shared" si="0"/>
        <v>16</v>
      </c>
      <c r="B22" s="181"/>
      <c r="C22" s="147"/>
      <c r="D22" s="148"/>
      <c r="E22" s="148"/>
      <c r="F22" s="148"/>
      <c r="G22" s="148"/>
      <c r="H22" s="148"/>
      <c r="I22" s="148"/>
      <c r="J22" s="148"/>
      <c r="K22" s="148"/>
      <c r="L22" s="148"/>
      <c r="M22" s="148"/>
      <c r="N22" s="290"/>
      <c r="O22" s="230"/>
      <c r="P22" s="151"/>
      <c r="Q22" s="144"/>
      <c r="R22" s="144"/>
      <c r="S22" s="144"/>
      <c r="T22" s="144"/>
      <c r="U22" s="144"/>
      <c r="V22" s="144"/>
    </row>
    <row r="23" spans="1:22" ht="24.95" customHeight="1" x14ac:dyDescent="0.2">
      <c r="A23" s="8">
        <f t="shared" si="0"/>
        <v>17</v>
      </c>
      <c r="B23" s="181"/>
      <c r="C23" s="147"/>
      <c r="D23" s="148"/>
      <c r="E23" s="148"/>
      <c r="F23" s="148"/>
      <c r="G23" s="148"/>
      <c r="H23" s="148"/>
      <c r="I23" s="148"/>
      <c r="J23" s="148"/>
      <c r="K23" s="148"/>
      <c r="L23" s="148"/>
      <c r="M23" s="148"/>
      <c r="N23" s="290"/>
      <c r="O23" s="230"/>
      <c r="P23" s="151"/>
      <c r="Q23" s="144"/>
      <c r="R23" s="144"/>
      <c r="S23" s="144"/>
      <c r="T23" s="144"/>
      <c r="U23" s="144"/>
      <c r="V23" s="144"/>
    </row>
    <row r="24" spans="1:22" ht="24.95" customHeight="1" x14ac:dyDescent="0.2">
      <c r="A24" s="8">
        <f t="shared" si="0"/>
        <v>18</v>
      </c>
      <c r="B24" s="181"/>
      <c r="C24" s="147"/>
      <c r="D24" s="148"/>
      <c r="E24" s="148"/>
      <c r="F24" s="148"/>
      <c r="G24" s="148"/>
      <c r="H24" s="148"/>
      <c r="I24" s="148"/>
      <c r="J24" s="148"/>
      <c r="K24" s="148"/>
      <c r="L24" s="148"/>
      <c r="M24" s="148"/>
      <c r="N24" s="290"/>
      <c r="O24" s="230"/>
      <c r="P24" s="151"/>
      <c r="Q24" s="144"/>
      <c r="R24" s="144"/>
      <c r="S24" s="144"/>
      <c r="T24" s="144"/>
      <c r="U24" s="144"/>
      <c r="V24" s="144"/>
    </row>
    <row r="25" spans="1:22" ht="24.95" customHeight="1" x14ac:dyDescent="0.2">
      <c r="A25" s="8">
        <f t="shared" si="0"/>
        <v>19</v>
      </c>
      <c r="B25" s="181"/>
      <c r="C25" s="147"/>
      <c r="D25" s="148"/>
      <c r="E25" s="148"/>
      <c r="F25" s="148"/>
      <c r="G25" s="148"/>
      <c r="H25" s="148"/>
      <c r="I25" s="148"/>
      <c r="J25" s="148"/>
      <c r="K25" s="148"/>
      <c r="L25" s="148"/>
      <c r="M25" s="148"/>
      <c r="N25" s="290"/>
      <c r="O25" s="230"/>
      <c r="P25" s="151"/>
      <c r="Q25" s="144"/>
      <c r="R25" s="144"/>
      <c r="S25" s="144"/>
      <c r="T25" s="144"/>
      <c r="U25" s="144"/>
      <c r="V25" s="144"/>
    </row>
    <row r="26" spans="1:22" ht="24.95" customHeight="1" x14ac:dyDescent="0.2">
      <c r="A26" s="8">
        <f t="shared" si="0"/>
        <v>20</v>
      </c>
      <c r="B26" s="181"/>
      <c r="C26" s="147"/>
      <c r="D26" s="148"/>
      <c r="E26" s="148"/>
      <c r="F26" s="148"/>
      <c r="G26" s="148"/>
      <c r="H26" s="148"/>
      <c r="I26" s="148"/>
      <c r="J26" s="148"/>
      <c r="K26" s="148"/>
      <c r="L26" s="148"/>
      <c r="M26" s="148"/>
      <c r="N26" s="290"/>
      <c r="O26" s="230"/>
      <c r="P26" s="151"/>
      <c r="Q26" s="144"/>
      <c r="R26" s="144"/>
      <c r="S26" s="144"/>
      <c r="T26" s="144"/>
      <c r="U26" s="144"/>
      <c r="V26" s="144"/>
    </row>
    <row r="27" spans="1:22" ht="24.95" customHeight="1" x14ac:dyDescent="0.2">
      <c r="A27" s="8">
        <f t="shared" si="0"/>
        <v>21</v>
      </c>
      <c r="B27" s="181"/>
      <c r="C27" s="147"/>
      <c r="D27" s="148"/>
      <c r="E27" s="148"/>
      <c r="F27" s="148"/>
      <c r="G27" s="148"/>
      <c r="H27" s="148"/>
      <c r="I27" s="148"/>
      <c r="J27" s="148"/>
      <c r="K27" s="148"/>
      <c r="L27" s="148"/>
      <c r="M27" s="148"/>
      <c r="N27" s="290"/>
      <c r="O27" s="230"/>
      <c r="P27" s="151"/>
      <c r="Q27" s="144"/>
      <c r="R27" s="144"/>
      <c r="S27" s="144"/>
      <c r="T27" s="144"/>
      <c r="U27" s="144"/>
      <c r="V27" s="144"/>
    </row>
    <row r="28" spans="1:22" ht="24.95" customHeight="1" x14ac:dyDescent="0.2">
      <c r="A28" s="8">
        <f t="shared" si="0"/>
        <v>22</v>
      </c>
      <c r="B28" s="181"/>
      <c r="C28" s="147"/>
      <c r="D28" s="148"/>
      <c r="E28" s="148"/>
      <c r="F28" s="148"/>
      <c r="G28" s="148"/>
      <c r="H28" s="148"/>
      <c r="I28" s="148"/>
      <c r="J28" s="148"/>
      <c r="K28" s="148"/>
      <c r="L28" s="148"/>
      <c r="M28" s="148"/>
      <c r="N28" s="290"/>
      <c r="O28" s="230"/>
      <c r="P28" s="151"/>
      <c r="Q28" s="144"/>
      <c r="R28" s="144"/>
      <c r="S28" s="144"/>
      <c r="T28" s="144"/>
      <c r="U28" s="144"/>
      <c r="V28" s="144"/>
    </row>
    <row r="29" spans="1:22" ht="24.95" customHeight="1" x14ac:dyDescent="0.2">
      <c r="A29" s="8">
        <f t="shared" si="0"/>
        <v>23</v>
      </c>
      <c r="B29" s="181"/>
      <c r="C29" s="147"/>
      <c r="D29" s="148"/>
      <c r="E29" s="148"/>
      <c r="F29" s="148"/>
      <c r="G29" s="148"/>
      <c r="H29" s="148"/>
      <c r="I29" s="148"/>
      <c r="J29" s="148"/>
      <c r="K29" s="148"/>
      <c r="L29" s="148"/>
      <c r="M29" s="148"/>
      <c r="N29" s="290"/>
      <c r="O29" s="230"/>
      <c r="P29" s="151"/>
      <c r="Q29" s="144"/>
      <c r="R29" s="144"/>
      <c r="S29" s="144"/>
      <c r="T29" s="144"/>
      <c r="U29" s="144"/>
      <c r="V29" s="144"/>
    </row>
    <row r="30" spans="1:22" ht="24.95" customHeight="1" x14ac:dyDescent="0.2">
      <c r="A30" s="8">
        <f t="shared" si="0"/>
        <v>24</v>
      </c>
      <c r="B30" s="181"/>
      <c r="C30" s="147"/>
      <c r="D30" s="148"/>
      <c r="E30" s="148"/>
      <c r="F30" s="148"/>
      <c r="G30" s="148"/>
      <c r="H30" s="148"/>
      <c r="I30" s="148"/>
      <c r="J30" s="148"/>
      <c r="K30" s="148"/>
      <c r="L30" s="148"/>
      <c r="M30" s="148"/>
      <c r="N30" s="290"/>
      <c r="O30" s="230"/>
      <c r="P30" s="151"/>
      <c r="Q30" s="144"/>
      <c r="R30" s="144"/>
      <c r="S30" s="144"/>
      <c r="T30" s="144"/>
      <c r="U30" s="144"/>
      <c r="V30" s="144"/>
    </row>
    <row r="31" spans="1:22" ht="24.95" customHeight="1" x14ac:dyDescent="0.2">
      <c r="A31" s="8">
        <f t="shared" si="0"/>
        <v>25</v>
      </c>
      <c r="B31" s="181"/>
      <c r="C31" s="147"/>
      <c r="D31" s="148"/>
      <c r="E31" s="148"/>
      <c r="F31" s="148"/>
      <c r="G31" s="148"/>
      <c r="H31" s="148"/>
      <c r="I31" s="148"/>
      <c r="J31" s="148"/>
      <c r="K31" s="148"/>
      <c r="L31" s="148"/>
      <c r="M31" s="148"/>
      <c r="N31" s="290"/>
      <c r="O31" s="230"/>
      <c r="P31" s="151"/>
      <c r="Q31" s="144"/>
      <c r="R31" s="144"/>
      <c r="S31" s="144"/>
      <c r="T31" s="144"/>
      <c r="U31" s="144"/>
      <c r="V31" s="144"/>
    </row>
    <row r="32" spans="1:22" ht="24.95" customHeight="1" x14ac:dyDescent="0.2">
      <c r="A32" s="8">
        <f t="shared" si="0"/>
        <v>26</v>
      </c>
      <c r="B32" s="181"/>
      <c r="C32" s="147"/>
      <c r="D32" s="148"/>
      <c r="E32" s="148"/>
      <c r="F32" s="148"/>
      <c r="G32" s="148"/>
      <c r="H32" s="148"/>
      <c r="I32" s="148"/>
      <c r="J32" s="148"/>
      <c r="K32" s="148"/>
      <c r="L32" s="148"/>
      <c r="M32" s="148"/>
      <c r="N32" s="290"/>
      <c r="O32" s="230"/>
      <c r="P32" s="151"/>
      <c r="Q32" s="144"/>
      <c r="R32" s="144"/>
      <c r="S32" s="144"/>
      <c r="T32" s="144"/>
      <c r="U32" s="144"/>
      <c r="V32" s="144"/>
    </row>
    <row r="33" spans="1:22" ht="24.95" customHeight="1" x14ac:dyDescent="0.2">
      <c r="A33" s="8">
        <f t="shared" si="0"/>
        <v>27</v>
      </c>
      <c r="B33" s="181"/>
      <c r="C33" s="147"/>
      <c r="D33" s="148"/>
      <c r="E33" s="148"/>
      <c r="F33" s="148"/>
      <c r="G33" s="148"/>
      <c r="H33" s="148"/>
      <c r="I33" s="148"/>
      <c r="J33" s="148"/>
      <c r="K33" s="148"/>
      <c r="L33" s="148"/>
      <c r="M33" s="148"/>
      <c r="N33" s="290"/>
      <c r="O33" s="230"/>
      <c r="P33" s="151"/>
      <c r="Q33" s="144"/>
      <c r="R33" s="144"/>
      <c r="S33" s="144"/>
      <c r="T33" s="144"/>
      <c r="U33" s="144"/>
      <c r="V33" s="144"/>
    </row>
    <row r="34" spans="1:22" ht="24.95" customHeight="1" x14ac:dyDescent="0.2">
      <c r="A34" s="8">
        <f t="shared" si="0"/>
        <v>28</v>
      </c>
      <c r="B34" s="181"/>
      <c r="C34" s="147"/>
      <c r="D34" s="148"/>
      <c r="E34" s="148"/>
      <c r="F34" s="148"/>
      <c r="G34" s="148"/>
      <c r="H34" s="148"/>
      <c r="I34" s="148"/>
      <c r="J34" s="148"/>
      <c r="K34" s="148"/>
      <c r="L34" s="148"/>
      <c r="M34" s="148"/>
      <c r="N34" s="290"/>
      <c r="O34" s="230"/>
      <c r="P34" s="151"/>
      <c r="Q34" s="144"/>
      <c r="R34" s="144"/>
      <c r="S34" s="144"/>
      <c r="T34" s="144"/>
      <c r="U34" s="144"/>
      <c r="V34" s="144"/>
    </row>
    <row r="35" spans="1:22" ht="24.95" customHeight="1" x14ac:dyDescent="0.2">
      <c r="A35" s="8">
        <f t="shared" si="0"/>
        <v>29</v>
      </c>
      <c r="B35" s="181"/>
      <c r="C35" s="147"/>
      <c r="D35" s="148"/>
      <c r="E35" s="148"/>
      <c r="F35" s="148"/>
      <c r="G35" s="148"/>
      <c r="H35" s="148"/>
      <c r="I35" s="148"/>
      <c r="J35" s="148"/>
      <c r="K35" s="148"/>
      <c r="L35" s="148"/>
      <c r="M35" s="148"/>
      <c r="N35" s="290"/>
      <c r="O35" s="230"/>
      <c r="P35" s="151"/>
      <c r="Q35" s="144"/>
      <c r="R35" s="144"/>
      <c r="S35" s="144"/>
      <c r="T35" s="144"/>
      <c r="U35" s="144"/>
      <c r="V35" s="144"/>
    </row>
    <row r="36" spans="1:22" ht="24.95" customHeight="1" x14ac:dyDescent="0.2">
      <c r="A36" s="8">
        <f t="shared" si="0"/>
        <v>30</v>
      </c>
      <c r="B36" s="181"/>
      <c r="C36" s="147"/>
      <c r="D36" s="148"/>
      <c r="E36" s="148"/>
      <c r="F36" s="148"/>
      <c r="G36" s="148"/>
      <c r="H36" s="148"/>
      <c r="I36" s="148"/>
      <c r="J36" s="148"/>
      <c r="K36" s="148"/>
      <c r="L36" s="148"/>
      <c r="M36" s="148"/>
      <c r="N36" s="290"/>
      <c r="O36" s="230"/>
      <c r="P36" s="151"/>
      <c r="Q36" s="144"/>
      <c r="R36" s="144"/>
      <c r="S36" s="144"/>
      <c r="T36" s="144"/>
      <c r="U36" s="144"/>
      <c r="V36" s="144"/>
    </row>
    <row r="37" spans="1:22" ht="24.95" customHeight="1" x14ac:dyDescent="0.2">
      <c r="A37" s="8">
        <f t="shared" si="0"/>
        <v>31</v>
      </c>
      <c r="B37" s="181"/>
      <c r="C37" s="147"/>
      <c r="D37" s="148"/>
      <c r="E37" s="148"/>
      <c r="F37" s="148"/>
      <c r="G37" s="148"/>
      <c r="H37" s="148"/>
      <c r="I37" s="148"/>
      <c r="J37" s="148"/>
      <c r="K37" s="148"/>
      <c r="L37" s="148"/>
      <c r="M37" s="148"/>
      <c r="N37" s="290"/>
      <c r="O37" s="230"/>
      <c r="P37" s="151"/>
      <c r="Q37" s="144"/>
      <c r="R37" s="144"/>
      <c r="S37" s="144"/>
      <c r="T37" s="144"/>
      <c r="U37" s="144"/>
      <c r="V37" s="144"/>
    </row>
    <row r="38" spans="1:22" ht="24.95" customHeight="1" x14ac:dyDescent="0.2">
      <c r="A38" s="8">
        <f t="shared" si="0"/>
        <v>32</v>
      </c>
      <c r="B38" s="181"/>
      <c r="C38" s="147"/>
      <c r="D38" s="148"/>
      <c r="E38" s="148"/>
      <c r="F38" s="148"/>
      <c r="G38" s="148"/>
      <c r="H38" s="148"/>
      <c r="I38" s="148"/>
      <c r="J38" s="148"/>
      <c r="K38" s="148"/>
      <c r="L38" s="148"/>
      <c r="M38" s="148"/>
      <c r="N38" s="290"/>
      <c r="O38" s="230"/>
      <c r="P38" s="151"/>
      <c r="Q38" s="144"/>
      <c r="R38" s="144"/>
      <c r="S38" s="144"/>
      <c r="T38" s="144"/>
      <c r="U38" s="144"/>
      <c r="V38" s="144"/>
    </row>
    <row r="39" spans="1:22" ht="24.95" customHeight="1" x14ac:dyDescent="0.2">
      <c r="A39" s="8">
        <f t="shared" si="0"/>
        <v>33</v>
      </c>
      <c r="B39" s="181"/>
      <c r="C39" s="147"/>
      <c r="D39" s="148"/>
      <c r="E39" s="148"/>
      <c r="F39" s="148"/>
      <c r="G39" s="148"/>
      <c r="H39" s="148"/>
      <c r="I39" s="148"/>
      <c r="J39" s="148"/>
      <c r="K39" s="148"/>
      <c r="L39" s="148"/>
      <c r="M39" s="148"/>
      <c r="N39" s="290"/>
      <c r="O39" s="230"/>
      <c r="P39" s="151"/>
      <c r="Q39" s="144"/>
      <c r="R39" s="144"/>
      <c r="S39" s="144"/>
      <c r="T39" s="144"/>
      <c r="U39" s="144"/>
      <c r="V39" s="144"/>
    </row>
    <row r="40" spans="1:22" ht="24.95" customHeight="1" x14ac:dyDescent="0.2">
      <c r="A40" s="8">
        <f t="shared" si="0"/>
        <v>34</v>
      </c>
      <c r="B40" s="181"/>
      <c r="C40" s="147"/>
      <c r="D40" s="148"/>
      <c r="E40" s="148"/>
      <c r="F40" s="148"/>
      <c r="G40" s="148"/>
      <c r="H40" s="148"/>
      <c r="I40" s="148"/>
      <c r="J40" s="148"/>
      <c r="K40" s="148"/>
      <c r="L40" s="148"/>
      <c r="M40" s="148"/>
      <c r="N40" s="290"/>
      <c r="O40" s="230"/>
      <c r="P40" s="151"/>
      <c r="Q40" s="144"/>
      <c r="R40" s="144"/>
      <c r="S40" s="144"/>
      <c r="T40" s="144"/>
      <c r="U40" s="144"/>
      <c r="V40" s="144"/>
    </row>
    <row r="41" spans="1:22" ht="24.95" customHeight="1" x14ac:dyDescent="0.2">
      <c r="A41" s="8">
        <f t="shared" si="0"/>
        <v>35</v>
      </c>
      <c r="B41" s="181"/>
      <c r="C41" s="147"/>
      <c r="D41" s="148"/>
      <c r="E41" s="148"/>
      <c r="F41" s="148"/>
      <c r="G41" s="148"/>
      <c r="H41" s="148"/>
      <c r="I41" s="148"/>
      <c r="J41" s="148"/>
      <c r="K41" s="148"/>
      <c r="L41" s="148"/>
      <c r="M41" s="148"/>
      <c r="N41" s="290"/>
      <c r="O41" s="230"/>
      <c r="P41" s="151"/>
      <c r="Q41" s="144"/>
      <c r="R41" s="144"/>
      <c r="S41" s="144"/>
      <c r="T41" s="144"/>
      <c r="U41" s="144"/>
      <c r="V41" s="144"/>
    </row>
    <row r="42" spans="1:22" ht="24.95" customHeight="1" x14ac:dyDescent="0.2">
      <c r="A42" s="8">
        <f t="shared" si="0"/>
        <v>36</v>
      </c>
      <c r="B42" s="181"/>
      <c r="C42" s="147"/>
      <c r="D42" s="148"/>
      <c r="E42" s="148"/>
      <c r="F42" s="148"/>
      <c r="G42" s="148"/>
      <c r="H42" s="148"/>
      <c r="I42" s="148"/>
      <c r="J42" s="148"/>
      <c r="K42" s="148"/>
      <c r="L42" s="148"/>
      <c r="M42" s="148"/>
      <c r="N42" s="290"/>
      <c r="O42" s="230"/>
      <c r="P42" s="151"/>
      <c r="Q42" s="144"/>
      <c r="R42" s="144"/>
      <c r="S42" s="144"/>
      <c r="T42" s="144"/>
      <c r="U42" s="144"/>
      <c r="V42" s="144"/>
    </row>
    <row r="43" spans="1:22" ht="24.95" customHeight="1" x14ac:dyDescent="0.2">
      <c r="A43" s="8">
        <f t="shared" si="0"/>
        <v>37</v>
      </c>
      <c r="B43" s="181"/>
      <c r="C43" s="147"/>
      <c r="D43" s="148"/>
      <c r="E43" s="148"/>
      <c r="F43" s="148"/>
      <c r="G43" s="148"/>
      <c r="H43" s="148"/>
      <c r="I43" s="148"/>
      <c r="J43" s="148"/>
      <c r="K43" s="148"/>
      <c r="L43" s="148"/>
      <c r="M43" s="148"/>
      <c r="N43" s="290"/>
      <c r="O43" s="230"/>
      <c r="P43" s="151"/>
      <c r="Q43" s="144"/>
      <c r="R43" s="144"/>
      <c r="S43" s="144"/>
      <c r="T43" s="144"/>
      <c r="U43" s="144"/>
      <c r="V43" s="144"/>
    </row>
    <row r="44" spans="1:22" ht="24.95" customHeight="1" x14ac:dyDescent="0.2">
      <c r="A44" s="8">
        <f t="shared" si="0"/>
        <v>38</v>
      </c>
      <c r="B44" s="181"/>
      <c r="C44" s="147"/>
      <c r="D44" s="148"/>
      <c r="E44" s="148"/>
      <c r="F44" s="148"/>
      <c r="G44" s="148"/>
      <c r="H44" s="148"/>
      <c r="I44" s="148"/>
      <c r="J44" s="148"/>
      <c r="K44" s="148"/>
      <c r="L44" s="148"/>
      <c r="M44" s="148"/>
      <c r="N44" s="290"/>
      <c r="O44" s="230"/>
      <c r="P44" s="151"/>
      <c r="Q44" s="144"/>
      <c r="R44" s="144"/>
      <c r="S44" s="144"/>
      <c r="T44" s="144"/>
      <c r="U44" s="144"/>
      <c r="V44" s="144"/>
    </row>
    <row r="45" spans="1:22" ht="24.95" customHeight="1" x14ac:dyDescent="0.2">
      <c r="A45" s="8">
        <f t="shared" si="0"/>
        <v>39</v>
      </c>
      <c r="B45" s="181"/>
      <c r="C45" s="147"/>
      <c r="D45" s="148"/>
      <c r="E45" s="148"/>
      <c r="F45" s="148"/>
      <c r="G45" s="148"/>
      <c r="H45" s="148"/>
      <c r="I45" s="148"/>
      <c r="J45" s="148"/>
      <c r="K45" s="148"/>
      <c r="L45" s="148"/>
      <c r="M45" s="148"/>
      <c r="N45" s="290"/>
      <c r="O45" s="230"/>
      <c r="P45" s="151"/>
      <c r="Q45" s="144"/>
      <c r="R45" s="144"/>
      <c r="S45" s="144"/>
      <c r="T45" s="144"/>
      <c r="U45" s="144"/>
      <c r="V45" s="144"/>
    </row>
    <row r="46" spans="1:22" ht="24.95" customHeight="1" x14ac:dyDescent="0.2">
      <c r="A46" s="8">
        <f t="shared" si="0"/>
        <v>40</v>
      </c>
      <c r="B46" s="181"/>
      <c r="C46" s="147"/>
      <c r="D46" s="148"/>
      <c r="E46" s="148"/>
      <c r="F46" s="148"/>
      <c r="G46" s="148"/>
      <c r="H46" s="148"/>
      <c r="I46" s="148"/>
      <c r="J46" s="148"/>
      <c r="K46" s="148"/>
      <c r="L46" s="148"/>
      <c r="M46" s="148"/>
      <c r="N46" s="290"/>
      <c r="O46" s="230"/>
      <c r="P46" s="151"/>
      <c r="Q46" s="144"/>
      <c r="R46" s="144"/>
      <c r="S46" s="144"/>
      <c r="T46" s="144"/>
      <c r="U46" s="144"/>
      <c r="V46" s="144"/>
    </row>
    <row r="47" spans="1:22" ht="24.95" customHeight="1" x14ac:dyDescent="0.2">
      <c r="A47" s="8">
        <f t="shared" si="0"/>
        <v>41</v>
      </c>
      <c r="B47" s="181"/>
      <c r="C47" s="147"/>
      <c r="D47" s="148"/>
      <c r="E47" s="148"/>
      <c r="F47" s="148"/>
      <c r="G47" s="148"/>
      <c r="H47" s="148"/>
      <c r="I47" s="148"/>
      <c r="J47" s="148"/>
      <c r="K47" s="148"/>
      <c r="L47" s="148"/>
      <c r="M47" s="148"/>
      <c r="N47" s="290"/>
      <c r="O47" s="230"/>
      <c r="P47" s="151"/>
      <c r="Q47" s="144"/>
      <c r="R47" s="144"/>
      <c r="S47" s="144"/>
      <c r="T47" s="144"/>
      <c r="U47" s="144"/>
      <c r="V47" s="144"/>
    </row>
    <row r="48" spans="1:22" ht="24.95" customHeight="1" x14ac:dyDescent="0.2">
      <c r="A48" s="8">
        <f t="shared" si="0"/>
        <v>42</v>
      </c>
      <c r="B48" s="181"/>
      <c r="C48" s="147"/>
      <c r="D48" s="148"/>
      <c r="E48" s="148"/>
      <c r="F48" s="148"/>
      <c r="G48" s="148"/>
      <c r="H48" s="148"/>
      <c r="I48" s="148"/>
      <c r="J48" s="148"/>
      <c r="K48" s="148"/>
      <c r="L48" s="148"/>
      <c r="M48" s="148"/>
      <c r="N48" s="290"/>
      <c r="O48" s="230"/>
      <c r="P48" s="151"/>
      <c r="Q48" s="144"/>
      <c r="R48" s="144"/>
      <c r="S48" s="144"/>
      <c r="T48" s="144"/>
      <c r="U48" s="144"/>
      <c r="V48" s="144"/>
    </row>
    <row r="49" spans="1:22" ht="24.95" customHeight="1" x14ac:dyDescent="0.2">
      <c r="A49" s="8">
        <f t="shared" si="0"/>
        <v>43</v>
      </c>
      <c r="B49" s="181"/>
      <c r="C49" s="147"/>
      <c r="D49" s="148"/>
      <c r="E49" s="148"/>
      <c r="F49" s="148"/>
      <c r="G49" s="148"/>
      <c r="H49" s="148"/>
      <c r="I49" s="148"/>
      <c r="J49" s="148"/>
      <c r="K49" s="148"/>
      <c r="L49" s="148"/>
      <c r="M49" s="148"/>
      <c r="N49" s="290"/>
      <c r="O49" s="230"/>
      <c r="P49" s="151"/>
      <c r="Q49" s="144"/>
      <c r="R49" s="144"/>
      <c r="S49" s="144"/>
      <c r="T49" s="144"/>
      <c r="U49" s="144"/>
      <c r="V49" s="144"/>
    </row>
    <row r="50" spans="1:22" ht="24.95" customHeight="1" x14ac:dyDescent="0.2">
      <c r="A50" s="8">
        <f t="shared" si="0"/>
        <v>44</v>
      </c>
      <c r="B50" s="181"/>
      <c r="C50" s="147"/>
      <c r="D50" s="148"/>
      <c r="E50" s="148"/>
      <c r="F50" s="148"/>
      <c r="G50" s="148"/>
      <c r="H50" s="148"/>
      <c r="I50" s="148"/>
      <c r="J50" s="148"/>
      <c r="K50" s="148"/>
      <c r="L50" s="148"/>
      <c r="M50" s="148"/>
      <c r="N50" s="290"/>
      <c r="O50" s="230"/>
      <c r="P50" s="151"/>
      <c r="Q50" s="144"/>
      <c r="R50" s="144"/>
      <c r="S50" s="144"/>
      <c r="T50" s="144"/>
      <c r="U50" s="144"/>
      <c r="V50" s="144"/>
    </row>
    <row r="51" spans="1:22" ht="24.95" customHeight="1" x14ac:dyDescent="0.2">
      <c r="A51" s="8">
        <f t="shared" si="0"/>
        <v>45</v>
      </c>
      <c r="B51" s="181"/>
      <c r="C51" s="147"/>
      <c r="D51" s="148"/>
      <c r="E51" s="148"/>
      <c r="F51" s="148"/>
      <c r="G51" s="148"/>
      <c r="H51" s="148"/>
      <c r="I51" s="148"/>
      <c r="J51" s="148"/>
      <c r="K51" s="148"/>
      <c r="L51" s="148"/>
      <c r="M51" s="148"/>
      <c r="N51" s="290"/>
      <c r="O51" s="230"/>
      <c r="P51" s="151"/>
      <c r="Q51" s="144"/>
      <c r="R51" s="144"/>
      <c r="S51" s="144"/>
      <c r="T51" s="144"/>
      <c r="U51" s="144"/>
      <c r="V51" s="144"/>
    </row>
    <row r="52" spans="1:22" ht="24.95" customHeight="1" x14ac:dyDescent="0.2">
      <c r="A52" s="8">
        <f t="shared" si="0"/>
        <v>46</v>
      </c>
      <c r="B52" s="181"/>
      <c r="C52" s="147"/>
      <c r="D52" s="148"/>
      <c r="E52" s="148"/>
      <c r="F52" s="148"/>
      <c r="G52" s="148"/>
      <c r="H52" s="148"/>
      <c r="I52" s="148"/>
      <c r="J52" s="148"/>
      <c r="K52" s="148"/>
      <c r="L52" s="148"/>
      <c r="M52" s="148"/>
      <c r="N52" s="290"/>
      <c r="O52" s="230"/>
      <c r="P52" s="151"/>
      <c r="Q52" s="144"/>
      <c r="R52" s="144"/>
      <c r="S52" s="144"/>
      <c r="T52" s="144"/>
      <c r="U52" s="144"/>
      <c r="V52" s="144"/>
    </row>
    <row r="53" spans="1:22" ht="24.95" customHeight="1" x14ac:dyDescent="0.2">
      <c r="A53" s="8">
        <f t="shared" si="0"/>
        <v>47</v>
      </c>
      <c r="B53" s="181"/>
      <c r="C53" s="147"/>
      <c r="D53" s="148"/>
      <c r="E53" s="148"/>
      <c r="F53" s="148"/>
      <c r="G53" s="148"/>
      <c r="H53" s="148"/>
      <c r="I53" s="148"/>
      <c r="J53" s="148"/>
      <c r="K53" s="148"/>
      <c r="L53" s="148"/>
      <c r="M53" s="148"/>
      <c r="N53" s="290"/>
      <c r="O53" s="230"/>
      <c r="P53" s="151"/>
      <c r="Q53" s="144"/>
      <c r="R53" s="144"/>
      <c r="S53" s="144"/>
      <c r="T53" s="144"/>
      <c r="U53" s="144"/>
      <c r="V53" s="144"/>
    </row>
    <row r="54" spans="1:22" ht="24.95" customHeight="1" x14ac:dyDescent="0.2">
      <c r="A54" s="8">
        <f t="shared" si="0"/>
        <v>48</v>
      </c>
      <c r="B54" s="181"/>
      <c r="C54" s="147"/>
      <c r="D54" s="148"/>
      <c r="E54" s="148"/>
      <c r="F54" s="148"/>
      <c r="G54" s="148"/>
      <c r="H54" s="148"/>
      <c r="I54" s="148"/>
      <c r="J54" s="148"/>
      <c r="K54" s="148"/>
      <c r="L54" s="148"/>
      <c r="M54" s="148"/>
      <c r="N54" s="290"/>
      <c r="O54" s="230"/>
      <c r="P54" s="151"/>
      <c r="Q54" s="144"/>
      <c r="R54" s="144"/>
      <c r="S54" s="144"/>
      <c r="T54" s="144"/>
      <c r="U54" s="144"/>
      <c r="V54" s="144"/>
    </row>
    <row r="55" spans="1:22" ht="24.95" customHeight="1" x14ac:dyDescent="0.2">
      <c r="A55" s="8">
        <f t="shared" si="0"/>
        <v>49</v>
      </c>
      <c r="B55" s="181"/>
      <c r="C55" s="147"/>
      <c r="D55" s="148"/>
      <c r="E55" s="148"/>
      <c r="F55" s="148"/>
      <c r="G55" s="148"/>
      <c r="H55" s="148"/>
      <c r="I55" s="148"/>
      <c r="J55" s="148"/>
      <c r="K55" s="148"/>
      <c r="L55" s="148"/>
      <c r="M55" s="148"/>
      <c r="N55" s="290"/>
      <c r="O55" s="230"/>
      <c r="P55" s="151"/>
      <c r="Q55" s="144"/>
      <c r="R55" s="144"/>
      <c r="S55" s="144"/>
      <c r="T55" s="144"/>
      <c r="U55" s="144"/>
      <c r="V55" s="144"/>
    </row>
    <row r="56" spans="1:22" ht="24.95" customHeight="1" x14ac:dyDescent="0.2">
      <c r="A56" s="8">
        <f t="shared" si="0"/>
        <v>50</v>
      </c>
      <c r="B56" s="181"/>
      <c r="C56" s="147"/>
      <c r="D56" s="148"/>
      <c r="E56" s="148"/>
      <c r="F56" s="148"/>
      <c r="G56" s="148"/>
      <c r="H56" s="148"/>
      <c r="I56" s="148"/>
      <c r="J56" s="148"/>
      <c r="K56" s="148"/>
      <c r="L56" s="148"/>
      <c r="M56" s="148"/>
      <c r="N56" s="290"/>
      <c r="O56" s="230"/>
      <c r="P56" s="151"/>
      <c r="Q56" s="144"/>
      <c r="R56" s="144"/>
      <c r="S56" s="144"/>
      <c r="T56" s="144"/>
      <c r="U56" s="144"/>
      <c r="V56" s="144"/>
    </row>
    <row r="57" spans="1:22" ht="24.95" customHeight="1" x14ac:dyDescent="0.2">
      <c r="A57" s="8">
        <f t="shared" si="0"/>
        <v>51</v>
      </c>
      <c r="B57" s="181"/>
      <c r="C57" s="147"/>
      <c r="D57" s="148"/>
      <c r="E57" s="148"/>
      <c r="F57" s="148"/>
      <c r="G57" s="148"/>
      <c r="H57" s="148"/>
      <c r="I57" s="148"/>
      <c r="J57" s="148"/>
      <c r="K57" s="148"/>
      <c r="L57" s="148"/>
      <c r="M57" s="148"/>
      <c r="N57" s="290"/>
      <c r="O57" s="230"/>
      <c r="P57" s="151"/>
      <c r="Q57" s="144"/>
      <c r="R57" s="144"/>
      <c r="S57" s="144"/>
      <c r="T57" s="144"/>
      <c r="U57" s="144"/>
      <c r="V57" s="144"/>
    </row>
    <row r="58" spans="1:22" ht="24.95" customHeight="1" x14ac:dyDescent="0.2">
      <c r="A58" s="8">
        <f t="shared" si="0"/>
        <v>52</v>
      </c>
      <c r="B58" s="181"/>
      <c r="C58" s="147"/>
      <c r="D58" s="148"/>
      <c r="E58" s="148"/>
      <c r="F58" s="148"/>
      <c r="G58" s="148"/>
      <c r="H58" s="148"/>
      <c r="I58" s="148"/>
      <c r="J58" s="148"/>
      <c r="K58" s="148"/>
      <c r="L58" s="148"/>
      <c r="M58" s="148"/>
      <c r="N58" s="290"/>
      <c r="O58" s="230"/>
      <c r="P58" s="151"/>
      <c r="Q58" s="144"/>
      <c r="R58" s="144"/>
      <c r="S58" s="144"/>
      <c r="T58" s="144"/>
      <c r="U58" s="144"/>
      <c r="V58" s="144"/>
    </row>
    <row r="59" spans="1:22" ht="24.95" customHeight="1" x14ac:dyDescent="0.2">
      <c r="A59" s="8">
        <f t="shared" si="0"/>
        <v>53</v>
      </c>
      <c r="B59" s="181"/>
      <c r="C59" s="147"/>
      <c r="D59" s="148"/>
      <c r="E59" s="148"/>
      <c r="F59" s="148"/>
      <c r="G59" s="148"/>
      <c r="H59" s="148"/>
      <c r="I59" s="148"/>
      <c r="J59" s="148"/>
      <c r="K59" s="148"/>
      <c r="L59" s="148"/>
      <c r="M59" s="148"/>
      <c r="N59" s="290"/>
      <c r="O59" s="230"/>
      <c r="P59" s="151"/>
      <c r="Q59" s="144"/>
      <c r="R59" s="144"/>
      <c r="S59" s="144"/>
      <c r="T59" s="144"/>
      <c r="U59" s="144"/>
      <c r="V59" s="144"/>
    </row>
    <row r="60" spans="1:22" ht="24.95" customHeight="1" x14ac:dyDescent="0.2">
      <c r="A60" s="8">
        <f t="shared" si="0"/>
        <v>54</v>
      </c>
      <c r="B60" s="181"/>
      <c r="C60" s="147"/>
      <c r="D60" s="148"/>
      <c r="E60" s="148"/>
      <c r="F60" s="148"/>
      <c r="G60" s="148"/>
      <c r="H60" s="148"/>
      <c r="I60" s="148"/>
      <c r="J60" s="148"/>
      <c r="K60" s="148"/>
      <c r="L60" s="148"/>
      <c r="M60" s="148"/>
      <c r="N60" s="290"/>
      <c r="O60" s="230"/>
      <c r="P60" s="151"/>
      <c r="Q60" s="144"/>
      <c r="R60" s="144"/>
      <c r="S60" s="144"/>
      <c r="T60" s="144"/>
      <c r="U60" s="144"/>
      <c r="V60" s="144"/>
    </row>
    <row r="61" spans="1:22" ht="24.95" customHeight="1" x14ac:dyDescent="0.2">
      <c r="A61" s="8">
        <f t="shared" si="0"/>
        <v>55</v>
      </c>
      <c r="B61" s="181"/>
      <c r="C61" s="147"/>
      <c r="D61" s="152"/>
      <c r="E61" s="152"/>
      <c r="F61" s="152"/>
      <c r="G61" s="152"/>
      <c r="H61" s="152"/>
      <c r="I61" s="152"/>
      <c r="J61" s="152"/>
      <c r="K61" s="148"/>
      <c r="L61" s="148"/>
      <c r="M61" s="148"/>
      <c r="N61" s="290"/>
      <c r="O61" s="230"/>
      <c r="P61" s="151"/>
      <c r="Q61" s="144"/>
      <c r="R61" s="144"/>
      <c r="S61" s="144"/>
      <c r="T61" s="144"/>
      <c r="U61" s="144"/>
      <c r="V61" s="144"/>
    </row>
    <row r="62" spans="1:22" ht="24.95" customHeight="1" x14ac:dyDescent="0.2">
      <c r="A62" s="8">
        <f t="shared" si="0"/>
        <v>56</v>
      </c>
      <c r="B62" s="181"/>
      <c r="C62" s="147"/>
      <c r="D62" s="152"/>
      <c r="E62" s="152"/>
      <c r="F62" s="152"/>
      <c r="G62" s="152"/>
      <c r="H62" s="152"/>
      <c r="I62" s="152"/>
      <c r="J62" s="152"/>
      <c r="K62" s="148"/>
      <c r="L62" s="148"/>
      <c r="M62" s="148"/>
      <c r="N62" s="290"/>
      <c r="O62" s="230"/>
      <c r="P62" s="151"/>
      <c r="Q62" s="144"/>
      <c r="R62" s="144"/>
      <c r="S62" s="144"/>
      <c r="T62" s="144"/>
      <c r="U62" s="144"/>
      <c r="V62" s="144"/>
    </row>
    <row r="63" spans="1:22" ht="24.95" customHeight="1" x14ac:dyDescent="0.2">
      <c r="A63" s="8">
        <f t="shared" si="0"/>
        <v>57</v>
      </c>
      <c r="B63" s="181"/>
      <c r="C63" s="147"/>
      <c r="D63" s="152"/>
      <c r="E63" s="152"/>
      <c r="F63" s="152"/>
      <c r="G63" s="152"/>
      <c r="H63" s="152"/>
      <c r="I63" s="152"/>
      <c r="J63" s="152"/>
      <c r="K63" s="148"/>
      <c r="L63" s="148"/>
      <c r="M63" s="148"/>
      <c r="N63" s="290"/>
      <c r="O63" s="230"/>
      <c r="P63" s="151"/>
      <c r="Q63" s="144"/>
      <c r="R63" s="144"/>
      <c r="S63" s="144"/>
      <c r="T63" s="144"/>
      <c r="U63" s="144"/>
      <c r="V63" s="144"/>
    </row>
    <row r="64" spans="1:22" ht="24.95" customHeight="1" x14ac:dyDescent="0.2">
      <c r="A64" s="8">
        <f t="shared" si="0"/>
        <v>58</v>
      </c>
      <c r="B64" s="181"/>
      <c r="C64" s="147"/>
      <c r="D64" s="152"/>
      <c r="E64" s="152"/>
      <c r="F64" s="152"/>
      <c r="G64" s="152"/>
      <c r="H64" s="152"/>
      <c r="I64" s="152"/>
      <c r="J64" s="152"/>
      <c r="K64" s="148"/>
      <c r="L64" s="148"/>
      <c r="M64" s="148"/>
      <c r="N64" s="290"/>
      <c r="O64" s="230"/>
      <c r="P64" s="151"/>
      <c r="Q64" s="144"/>
      <c r="R64" s="144"/>
      <c r="S64" s="144"/>
      <c r="T64" s="144"/>
      <c r="U64" s="144"/>
      <c r="V64" s="144"/>
    </row>
    <row r="65" spans="1:22" ht="24.95" customHeight="1" x14ac:dyDescent="0.2">
      <c r="A65" s="8">
        <f t="shared" si="0"/>
        <v>59</v>
      </c>
      <c r="B65" s="181"/>
      <c r="C65" s="147"/>
      <c r="D65" s="152"/>
      <c r="E65" s="152"/>
      <c r="F65" s="152"/>
      <c r="G65" s="152"/>
      <c r="H65" s="152"/>
      <c r="I65" s="152"/>
      <c r="J65" s="152"/>
      <c r="K65" s="148"/>
      <c r="L65" s="148"/>
      <c r="M65" s="148"/>
      <c r="N65" s="290"/>
      <c r="O65" s="230"/>
      <c r="P65" s="151"/>
      <c r="Q65" s="144"/>
      <c r="R65" s="144"/>
      <c r="S65" s="144"/>
      <c r="T65" s="144"/>
      <c r="U65" s="144"/>
      <c r="V65" s="144"/>
    </row>
    <row r="66" spans="1:22" ht="24.95" customHeight="1" x14ac:dyDescent="0.2">
      <c r="A66" s="8">
        <f t="shared" si="0"/>
        <v>60</v>
      </c>
      <c r="B66" s="181"/>
      <c r="C66" s="147"/>
      <c r="D66" s="152"/>
      <c r="E66" s="152"/>
      <c r="F66" s="152"/>
      <c r="G66" s="152"/>
      <c r="H66" s="152"/>
      <c r="I66" s="152"/>
      <c r="J66" s="152"/>
      <c r="K66" s="148"/>
      <c r="L66" s="148"/>
      <c r="M66" s="148"/>
      <c r="N66" s="290"/>
      <c r="O66" s="230"/>
      <c r="P66" s="151"/>
      <c r="Q66" s="144"/>
      <c r="R66" s="144"/>
      <c r="S66" s="144"/>
      <c r="T66" s="144"/>
      <c r="U66" s="144"/>
      <c r="V66" s="144"/>
    </row>
    <row r="67" spans="1:22" ht="24.95" customHeight="1" x14ac:dyDescent="0.2">
      <c r="A67" s="8">
        <f t="shared" si="0"/>
        <v>61</v>
      </c>
      <c r="B67" s="181"/>
      <c r="C67" s="147"/>
      <c r="D67" s="152"/>
      <c r="E67" s="152"/>
      <c r="F67" s="152"/>
      <c r="G67" s="152"/>
      <c r="H67" s="152"/>
      <c r="I67" s="152"/>
      <c r="J67" s="152"/>
      <c r="K67" s="148"/>
      <c r="L67" s="148"/>
      <c r="M67" s="148"/>
      <c r="N67" s="290"/>
      <c r="O67" s="230"/>
      <c r="P67" s="151"/>
      <c r="Q67" s="144"/>
      <c r="R67" s="144"/>
      <c r="S67" s="144"/>
      <c r="T67" s="144"/>
      <c r="U67" s="144"/>
      <c r="V67" s="144"/>
    </row>
    <row r="68" spans="1:22" ht="24.95" customHeight="1" x14ac:dyDescent="0.2">
      <c r="A68" s="8">
        <f t="shared" si="0"/>
        <v>62</v>
      </c>
      <c r="B68" s="181"/>
      <c r="C68" s="147"/>
      <c r="D68" s="152"/>
      <c r="E68" s="152"/>
      <c r="F68" s="152"/>
      <c r="G68" s="152"/>
      <c r="H68" s="152"/>
      <c r="I68" s="152"/>
      <c r="J68" s="152"/>
      <c r="K68" s="148"/>
      <c r="L68" s="148"/>
      <c r="M68" s="148"/>
      <c r="N68" s="290"/>
      <c r="O68" s="230"/>
      <c r="P68" s="151"/>
      <c r="Q68" s="144"/>
      <c r="R68" s="144"/>
      <c r="S68" s="144"/>
      <c r="T68" s="144"/>
      <c r="U68" s="144"/>
      <c r="V68" s="144"/>
    </row>
    <row r="69" spans="1:22" ht="24.95" customHeight="1" x14ac:dyDescent="0.2">
      <c r="A69" s="8">
        <f t="shared" si="0"/>
        <v>63</v>
      </c>
      <c r="B69" s="181"/>
      <c r="C69" s="147"/>
      <c r="D69" s="152"/>
      <c r="E69" s="152"/>
      <c r="F69" s="152"/>
      <c r="G69" s="152"/>
      <c r="H69" s="152"/>
      <c r="I69" s="152"/>
      <c r="J69" s="152"/>
      <c r="K69" s="148"/>
      <c r="L69" s="148"/>
      <c r="M69" s="148"/>
      <c r="N69" s="290"/>
      <c r="O69" s="230"/>
      <c r="P69" s="151"/>
      <c r="Q69" s="144"/>
      <c r="R69" s="144"/>
      <c r="S69" s="144"/>
      <c r="T69" s="144"/>
      <c r="U69" s="144"/>
      <c r="V69" s="144"/>
    </row>
    <row r="70" spans="1:22" ht="24.95" customHeight="1" x14ac:dyDescent="0.2">
      <c r="A70" s="8">
        <f t="shared" si="0"/>
        <v>64</v>
      </c>
      <c r="B70" s="181"/>
      <c r="C70" s="147"/>
      <c r="D70" s="152"/>
      <c r="E70" s="152"/>
      <c r="F70" s="152"/>
      <c r="G70" s="152"/>
      <c r="H70" s="152"/>
      <c r="I70" s="152"/>
      <c r="J70" s="152"/>
      <c r="K70" s="148"/>
      <c r="L70" s="148"/>
      <c r="M70" s="148"/>
      <c r="N70" s="290"/>
      <c r="O70" s="230"/>
      <c r="P70" s="151"/>
      <c r="Q70" s="144"/>
      <c r="R70" s="144"/>
      <c r="S70" s="144"/>
      <c r="T70" s="144"/>
      <c r="U70" s="144"/>
      <c r="V70" s="144"/>
    </row>
    <row r="71" spans="1:22" ht="24.95" customHeight="1" x14ac:dyDescent="0.2">
      <c r="A71" s="8">
        <f t="shared" si="0"/>
        <v>65</v>
      </c>
      <c r="B71" s="181"/>
      <c r="C71" s="147"/>
      <c r="D71" s="152"/>
      <c r="E71" s="152"/>
      <c r="F71" s="152"/>
      <c r="G71" s="152"/>
      <c r="H71" s="152"/>
      <c r="I71" s="152"/>
      <c r="J71" s="152"/>
      <c r="K71" s="148"/>
      <c r="L71" s="148"/>
      <c r="M71" s="148"/>
      <c r="N71" s="290"/>
      <c r="O71" s="230"/>
      <c r="P71" s="151"/>
      <c r="Q71" s="144"/>
      <c r="R71" s="144"/>
      <c r="S71" s="144"/>
      <c r="T71" s="144"/>
      <c r="U71" s="144"/>
      <c r="V71" s="144"/>
    </row>
    <row r="72" spans="1:22" ht="24.95" customHeight="1" x14ac:dyDescent="0.2">
      <c r="A72" s="8">
        <f t="shared" si="0"/>
        <v>66</v>
      </c>
      <c r="B72" s="181"/>
      <c r="C72" s="147"/>
      <c r="D72" s="152"/>
      <c r="E72" s="152"/>
      <c r="F72" s="152"/>
      <c r="G72" s="152"/>
      <c r="H72" s="152"/>
      <c r="I72" s="152"/>
      <c r="J72" s="152"/>
      <c r="K72" s="148"/>
      <c r="L72" s="148"/>
      <c r="M72" s="148"/>
      <c r="N72" s="290"/>
      <c r="O72" s="230"/>
      <c r="P72" s="151"/>
      <c r="Q72" s="144"/>
      <c r="R72" s="144"/>
      <c r="S72" s="144"/>
      <c r="T72" s="144"/>
      <c r="U72" s="144"/>
      <c r="V72" s="144"/>
    </row>
    <row r="73" spans="1:22" ht="24.95" customHeight="1" x14ac:dyDescent="0.2">
      <c r="A73" s="8">
        <f>1+A72</f>
        <v>67</v>
      </c>
      <c r="B73" s="181"/>
      <c r="C73" s="147"/>
      <c r="D73" s="152"/>
      <c r="E73" s="152"/>
      <c r="F73" s="152"/>
      <c r="G73" s="152"/>
      <c r="H73" s="152"/>
      <c r="I73" s="152"/>
      <c r="J73" s="152"/>
      <c r="K73" s="148"/>
      <c r="L73" s="148"/>
      <c r="M73" s="148"/>
      <c r="N73" s="290"/>
      <c r="O73" s="230"/>
      <c r="P73" s="151"/>
      <c r="Q73" s="144"/>
      <c r="R73" s="144"/>
      <c r="S73" s="144"/>
      <c r="T73" s="144"/>
      <c r="U73" s="144"/>
      <c r="V73" s="144"/>
    </row>
    <row r="74" spans="1:22" ht="24.95" customHeight="1" x14ac:dyDescent="0.2">
      <c r="A74" s="8">
        <f>1+A73</f>
        <v>68</v>
      </c>
      <c r="B74" s="181"/>
      <c r="C74" s="147"/>
      <c r="D74" s="152"/>
      <c r="E74" s="152"/>
      <c r="F74" s="152"/>
      <c r="G74" s="152"/>
      <c r="H74" s="152"/>
      <c r="I74" s="152"/>
      <c r="J74" s="152"/>
      <c r="K74" s="148"/>
      <c r="L74" s="148"/>
      <c r="M74" s="148"/>
      <c r="N74" s="290"/>
      <c r="O74" s="230"/>
      <c r="P74" s="151"/>
      <c r="Q74" s="144"/>
      <c r="R74" s="144"/>
      <c r="S74" s="144"/>
      <c r="T74" s="144"/>
      <c r="U74" s="144"/>
      <c r="V74" s="144"/>
    </row>
    <row r="75" spans="1:22" ht="24.95" customHeight="1" x14ac:dyDescent="0.2">
      <c r="A75" s="8">
        <f>1+A74</f>
        <v>69</v>
      </c>
      <c r="B75" s="181"/>
      <c r="C75" s="147"/>
      <c r="D75" s="152"/>
      <c r="E75" s="152"/>
      <c r="F75" s="152"/>
      <c r="G75" s="152"/>
      <c r="H75" s="152"/>
      <c r="I75" s="152"/>
      <c r="J75" s="152"/>
      <c r="K75" s="148"/>
      <c r="L75" s="148"/>
      <c r="M75" s="148"/>
      <c r="N75" s="290"/>
      <c r="O75" s="230"/>
      <c r="P75" s="151"/>
      <c r="Q75" s="144"/>
      <c r="R75" s="144"/>
      <c r="S75" s="144"/>
      <c r="T75" s="144"/>
      <c r="U75" s="144"/>
      <c r="V75" s="144"/>
    </row>
    <row r="76" spans="1:22" ht="24.95" customHeight="1" thickBot="1" x14ac:dyDescent="0.25">
      <c r="A76" s="9">
        <f>1+A75</f>
        <v>70</v>
      </c>
      <c r="B76" s="266"/>
      <c r="C76" s="158"/>
      <c r="D76" s="155"/>
      <c r="E76" s="155"/>
      <c r="F76" s="155"/>
      <c r="G76" s="155"/>
      <c r="H76" s="155"/>
      <c r="I76" s="155"/>
      <c r="J76" s="155"/>
      <c r="K76" s="155"/>
      <c r="L76" s="155"/>
      <c r="M76" s="155"/>
      <c r="N76" s="291"/>
      <c r="O76" s="231"/>
      <c r="P76" s="156"/>
      <c r="Q76" s="144"/>
      <c r="R76" s="144"/>
      <c r="S76" s="144"/>
      <c r="T76" s="144"/>
      <c r="U76" s="144"/>
      <c r="V76" s="144"/>
    </row>
    <row r="77" spans="1:22" ht="24.95" customHeight="1" x14ac:dyDescent="0.2">
      <c r="A77" s="7">
        <v>71</v>
      </c>
      <c r="B77" s="150"/>
      <c r="C77" s="147"/>
      <c r="D77" s="148"/>
      <c r="E77" s="148"/>
      <c r="F77" s="148"/>
      <c r="G77" s="148"/>
      <c r="H77" s="148"/>
      <c r="I77" s="148"/>
      <c r="J77" s="148"/>
      <c r="K77" s="148"/>
      <c r="L77" s="148"/>
      <c r="M77" s="148"/>
      <c r="N77" s="290"/>
      <c r="O77" s="230"/>
      <c r="P77" s="149"/>
      <c r="Q77" s="144"/>
      <c r="R77" s="144"/>
      <c r="S77" s="144"/>
      <c r="T77" s="144"/>
      <c r="U77" s="144"/>
      <c r="V77" s="144"/>
    </row>
    <row r="78" spans="1:22" ht="24.95" customHeight="1" x14ac:dyDescent="0.2">
      <c r="A78" s="7">
        <v>72</v>
      </c>
      <c r="B78" s="181"/>
      <c r="C78" s="147"/>
      <c r="D78" s="152"/>
      <c r="E78" s="152"/>
      <c r="F78" s="152"/>
      <c r="G78" s="152"/>
      <c r="H78" s="152"/>
      <c r="I78" s="152"/>
      <c r="J78" s="152"/>
      <c r="K78" s="148"/>
      <c r="L78" s="148"/>
      <c r="M78" s="148"/>
      <c r="N78" s="290"/>
      <c r="O78" s="230"/>
      <c r="P78" s="151"/>
      <c r="Q78" s="144"/>
      <c r="R78" s="144"/>
      <c r="S78" s="144"/>
      <c r="T78" s="144"/>
      <c r="U78" s="144"/>
      <c r="V78" s="144"/>
    </row>
    <row r="79" spans="1:22" ht="24.95" customHeight="1" x14ac:dyDescent="0.2">
      <c r="A79" s="7">
        <v>73</v>
      </c>
      <c r="B79" s="181"/>
      <c r="C79" s="147"/>
      <c r="D79" s="152"/>
      <c r="E79" s="152"/>
      <c r="F79" s="152"/>
      <c r="G79" s="152"/>
      <c r="H79" s="152"/>
      <c r="I79" s="152"/>
      <c r="J79" s="152"/>
      <c r="K79" s="148"/>
      <c r="L79" s="148"/>
      <c r="M79" s="148"/>
      <c r="N79" s="290"/>
      <c r="O79" s="230"/>
      <c r="P79" s="151"/>
      <c r="Q79" s="144"/>
      <c r="R79" s="144"/>
      <c r="S79" s="144"/>
      <c r="T79" s="144"/>
      <c r="U79" s="144"/>
      <c r="V79" s="144"/>
    </row>
    <row r="80" spans="1:22" ht="24.95" customHeight="1" x14ac:dyDescent="0.2">
      <c r="A80" s="7">
        <v>74</v>
      </c>
      <c r="B80" s="181"/>
      <c r="C80" s="147"/>
      <c r="D80" s="152"/>
      <c r="E80" s="152"/>
      <c r="F80" s="152"/>
      <c r="G80" s="152"/>
      <c r="H80" s="152"/>
      <c r="I80" s="152"/>
      <c r="J80" s="152"/>
      <c r="K80" s="148"/>
      <c r="L80" s="148"/>
      <c r="M80" s="148"/>
      <c r="N80" s="290"/>
      <c r="O80" s="230"/>
      <c r="P80" s="151"/>
      <c r="Q80" s="144"/>
      <c r="R80" s="144"/>
      <c r="S80" s="144"/>
      <c r="T80" s="144"/>
      <c r="U80" s="144"/>
      <c r="V80" s="144"/>
    </row>
    <row r="81" spans="1:22" ht="24.95" customHeight="1" x14ac:dyDescent="0.2">
      <c r="A81" s="7">
        <v>75</v>
      </c>
      <c r="B81" s="181"/>
      <c r="C81" s="147"/>
      <c r="D81" s="152"/>
      <c r="E81" s="152"/>
      <c r="F81" s="152"/>
      <c r="G81" s="152"/>
      <c r="H81" s="152"/>
      <c r="I81" s="152"/>
      <c r="J81" s="152"/>
      <c r="K81" s="148"/>
      <c r="L81" s="148"/>
      <c r="M81" s="148"/>
      <c r="N81" s="290"/>
      <c r="O81" s="230"/>
      <c r="P81" s="151"/>
      <c r="Q81" s="144"/>
      <c r="R81" s="144"/>
      <c r="S81" s="144"/>
      <c r="T81" s="144"/>
      <c r="U81" s="144"/>
      <c r="V81" s="144"/>
    </row>
    <row r="82" spans="1:22" ht="24.95" customHeight="1" x14ac:dyDescent="0.2">
      <c r="A82" s="7">
        <v>76</v>
      </c>
      <c r="B82" s="181"/>
      <c r="C82" s="147"/>
      <c r="D82" s="152"/>
      <c r="E82" s="152"/>
      <c r="F82" s="152"/>
      <c r="G82" s="152"/>
      <c r="H82" s="152"/>
      <c r="I82" s="152"/>
      <c r="J82" s="152"/>
      <c r="K82" s="148"/>
      <c r="L82" s="148"/>
      <c r="M82" s="148"/>
      <c r="N82" s="290"/>
      <c r="O82" s="230"/>
      <c r="P82" s="151"/>
      <c r="Q82" s="144"/>
      <c r="R82" s="144"/>
      <c r="S82" s="144"/>
      <c r="T82" s="144"/>
      <c r="U82" s="144"/>
      <c r="V82" s="144"/>
    </row>
    <row r="83" spans="1:22" ht="24.95" customHeight="1" x14ac:dyDescent="0.2">
      <c r="A83" s="7">
        <v>77</v>
      </c>
      <c r="B83" s="181"/>
      <c r="C83" s="147"/>
      <c r="D83" s="152"/>
      <c r="E83" s="152"/>
      <c r="F83" s="152"/>
      <c r="G83" s="152"/>
      <c r="H83" s="152"/>
      <c r="I83" s="152"/>
      <c r="J83" s="152"/>
      <c r="K83" s="148"/>
      <c r="L83" s="148"/>
      <c r="M83" s="148"/>
      <c r="N83" s="290"/>
      <c r="O83" s="230"/>
      <c r="P83" s="151"/>
      <c r="Q83" s="144"/>
      <c r="R83" s="144"/>
      <c r="S83" s="144"/>
      <c r="T83" s="144"/>
      <c r="U83" s="144"/>
      <c r="V83" s="144"/>
    </row>
    <row r="84" spans="1:22" ht="24.95" customHeight="1" x14ac:dyDescent="0.2">
      <c r="A84" s="7">
        <v>78</v>
      </c>
      <c r="B84" s="181"/>
      <c r="C84" s="147"/>
      <c r="D84" s="152"/>
      <c r="E84" s="152"/>
      <c r="F84" s="152"/>
      <c r="G84" s="152"/>
      <c r="H84" s="152"/>
      <c r="I84" s="152"/>
      <c r="J84" s="152"/>
      <c r="K84" s="148"/>
      <c r="L84" s="148"/>
      <c r="M84" s="148"/>
      <c r="N84" s="290"/>
      <c r="O84" s="230"/>
      <c r="P84" s="151"/>
      <c r="Q84" s="144"/>
      <c r="R84" s="144"/>
      <c r="S84" s="144"/>
      <c r="T84" s="144"/>
      <c r="U84" s="144"/>
      <c r="V84" s="144"/>
    </row>
    <row r="85" spans="1:22" ht="24.95" customHeight="1" x14ac:dyDescent="0.2">
      <c r="A85" s="7">
        <v>79</v>
      </c>
      <c r="B85" s="146"/>
      <c r="C85" s="147"/>
      <c r="D85" s="152"/>
      <c r="E85" s="152"/>
      <c r="F85" s="152"/>
      <c r="G85" s="152"/>
      <c r="H85" s="152"/>
      <c r="I85" s="152"/>
      <c r="J85" s="152"/>
      <c r="K85" s="148"/>
      <c r="L85" s="148"/>
      <c r="M85" s="148"/>
      <c r="N85" s="290"/>
      <c r="O85" s="230"/>
      <c r="P85" s="151"/>
      <c r="Q85" s="144"/>
      <c r="R85" s="144"/>
      <c r="S85" s="144"/>
      <c r="T85" s="144"/>
      <c r="U85" s="144"/>
      <c r="V85" s="144"/>
    </row>
    <row r="86" spans="1:22" ht="24.95" customHeight="1" x14ac:dyDescent="0.2">
      <c r="A86" s="7">
        <v>80</v>
      </c>
      <c r="B86" s="146"/>
      <c r="C86" s="147"/>
      <c r="D86" s="152"/>
      <c r="E86" s="152"/>
      <c r="F86" s="152"/>
      <c r="G86" s="152"/>
      <c r="H86" s="152"/>
      <c r="I86" s="152"/>
      <c r="J86" s="152"/>
      <c r="K86" s="148"/>
      <c r="L86" s="148"/>
      <c r="M86" s="148"/>
      <c r="N86" s="290"/>
      <c r="O86" s="230"/>
      <c r="P86" s="151"/>
      <c r="Q86" s="144"/>
      <c r="R86" s="144"/>
      <c r="S86" s="144"/>
      <c r="T86" s="144"/>
      <c r="U86" s="144"/>
      <c r="V86" s="144"/>
    </row>
    <row r="87" spans="1:22" ht="24.95" customHeight="1" x14ac:dyDescent="0.2">
      <c r="A87" s="7">
        <v>81</v>
      </c>
      <c r="B87" s="146"/>
      <c r="C87" s="147"/>
      <c r="D87" s="152"/>
      <c r="E87" s="152"/>
      <c r="F87" s="152"/>
      <c r="G87" s="152"/>
      <c r="H87" s="152"/>
      <c r="I87" s="152"/>
      <c r="J87" s="152"/>
      <c r="K87" s="148"/>
      <c r="L87" s="148"/>
      <c r="M87" s="148"/>
      <c r="N87" s="290"/>
      <c r="O87" s="230"/>
      <c r="P87" s="151"/>
      <c r="Q87" s="144"/>
      <c r="R87" s="144"/>
      <c r="S87" s="144"/>
      <c r="T87" s="144"/>
      <c r="U87" s="144"/>
      <c r="V87" s="144"/>
    </row>
    <row r="88" spans="1:22" ht="24.95" customHeight="1" x14ac:dyDescent="0.2">
      <c r="A88" s="7">
        <v>82</v>
      </c>
      <c r="B88" s="146"/>
      <c r="C88" s="147"/>
      <c r="D88" s="152"/>
      <c r="E88" s="152"/>
      <c r="F88" s="152"/>
      <c r="G88" s="152"/>
      <c r="H88" s="152"/>
      <c r="I88" s="152"/>
      <c r="J88" s="152"/>
      <c r="K88" s="148"/>
      <c r="L88" s="148"/>
      <c r="M88" s="148"/>
      <c r="N88" s="290"/>
      <c r="O88" s="230"/>
      <c r="P88" s="151"/>
      <c r="Q88" s="144"/>
      <c r="R88" s="144"/>
      <c r="S88" s="144"/>
      <c r="T88" s="144"/>
      <c r="U88" s="144"/>
      <c r="V88" s="144"/>
    </row>
    <row r="89" spans="1:22" ht="24.95" customHeight="1" x14ac:dyDescent="0.2">
      <c r="A89" s="7">
        <v>83</v>
      </c>
      <c r="B89" s="146"/>
      <c r="C89" s="147"/>
      <c r="D89" s="152"/>
      <c r="E89" s="152"/>
      <c r="F89" s="152"/>
      <c r="G89" s="152"/>
      <c r="H89" s="152"/>
      <c r="I89" s="152"/>
      <c r="J89" s="152"/>
      <c r="K89" s="148"/>
      <c r="L89" s="148"/>
      <c r="M89" s="148"/>
      <c r="N89" s="290"/>
      <c r="O89" s="230"/>
      <c r="P89" s="151"/>
      <c r="Q89" s="144"/>
      <c r="R89" s="144"/>
      <c r="S89" s="144"/>
      <c r="T89" s="144"/>
      <c r="U89" s="144"/>
      <c r="V89" s="144"/>
    </row>
    <row r="90" spans="1:22" ht="24.95" customHeight="1" x14ac:dyDescent="0.2">
      <c r="A90" s="7">
        <v>84</v>
      </c>
      <c r="B90" s="146"/>
      <c r="C90" s="147"/>
      <c r="D90" s="152"/>
      <c r="E90" s="152"/>
      <c r="F90" s="152"/>
      <c r="G90" s="152"/>
      <c r="H90" s="152"/>
      <c r="I90" s="152"/>
      <c r="J90" s="152"/>
      <c r="K90" s="148"/>
      <c r="L90" s="148"/>
      <c r="M90" s="148"/>
      <c r="N90" s="290"/>
      <c r="O90" s="230"/>
      <c r="P90" s="151"/>
      <c r="Q90" s="144"/>
      <c r="R90" s="144"/>
      <c r="S90" s="144"/>
      <c r="T90" s="144"/>
      <c r="U90" s="144"/>
      <c r="V90" s="144"/>
    </row>
    <row r="91" spans="1:22" ht="24.95" customHeight="1" x14ac:dyDescent="0.2">
      <c r="A91" s="7">
        <v>85</v>
      </c>
      <c r="B91" s="146"/>
      <c r="C91" s="147"/>
      <c r="D91" s="152"/>
      <c r="E91" s="152"/>
      <c r="F91" s="152"/>
      <c r="G91" s="152"/>
      <c r="H91" s="152"/>
      <c r="I91" s="152"/>
      <c r="J91" s="152"/>
      <c r="K91" s="148"/>
      <c r="L91" s="148"/>
      <c r="M91" s="148"/>
      <c r="N91" s="290"/>
      <c r="O91" s="230"/>
      <c r="P91" s="151"/>
      <c r="Q91" s="144"/>
      <c r="R91" s="144"/>
      <c r="S91" s="144"/>
      <c r="T91" s="144"/>
      <c r="U91" s="144"/>
      <c r="V91" s="144"/>
    </row>
    <row r="92" spans="1:22" ht="24.95" customHeight="1" x14ac:dyDescent="0.2">
      <c r="A92" s="7">
        <v>86</v>
      </c>
      <c r="B92" s="146"/>
      <c r="C92" s="147"/>
      <c r="D92" s="152"/>
      <c r="E92" s="152"/>
      <c r="F92" s="152"/>
      <c r="G92" s="152"/>
      <c r="H92" s="152"/>
      <c r="I92" s="152"/>
      <c r="J92" s="152"/>
      <c r="K92" s="148"/>
      <c r="L92" s="148"/>
      <c r="M92" s="148"/>
      <c r="N92" s="290"/>
      <c r="O92" s="230"/>
      <c r="P92" s="151"/>
      <c r="Q92" s="144"/>
      <c r="R92" s="144"/>
      <c r="S92" s="144"/>
      <c r="T92" s="144"/>
      <c r="U92" s="144"/>
      <c r="V92" s="144"/>
    </row>
    <row r="93" spans="1:22" ht="24.95" customHeight="1" x14ac:dyDescent="0.2">
      <c r="A93" s="7">
        <v>87</v>
      </c>
      <c r="B93" s="146"/>
      <c r="C93" s="147"/>
      <c r="D93" s="152"/>
      <c r="E93" s="152"/>
      <c r="F93" s="152"/>
      <c r="G93" s="152"/>
      <c r="H93" s="152"/>
      <c r="I93" s="152"/>
      <c r="J93" s="152"/>
      <c r="K93" s="148"/>
      <c r="L93" s="148"/>
      <c r="M93" s="148"/>
      <c r="N93" s="290"/>
      <c r="O93" s="230"/>
      <c r="P93" s="151"/>
      <c r="Q93" s="144"/>
      <c r="R93" s="144"/>
      <c r="S93" s="144"/>
      <c r="T93" s="144"/>
      <c r="U93" s="144"/>
      <c r="V93" s="144"/>
    </row>
    <row r="94" spans="1:22" ht="24.95" customHeight="1" x14ac:dyDescent="0.2">
      <c r="A94" s="7">
        <v>88</v>
      </c>
      <c r="B94" s="146"/>
      <c r="C94" s="147"/>
      <c r="D94" s="152"/>
      <c r="E94" s="152"/>
      <c r="F94" s="152"/>
      <c r="G94" s="152"/>
      <c r="H94" s="152"/>
      <c r="I94" s="152"/>
      <c r="J94" s="152"/>
      <c r="K94" s="148"/>
      <c r="L94" s="148"/>
      <c r="M94" s="148"/>
      <c r="N94" s="290"/>
      <c r="O94" s="230"/>
      <c r="P94" s="151"/>
      <c r="Q94" s="144"/>
      <c r="R94" s="144"/>
      <c r="S94" s="144"/>
      <c r="T94" s="144"/>
      <c r="U94" s="144"/>
      <c r="V94" s="144"/>
    </row>
    <row r="95" spans="1:22" ht="24.95" customHeight="1" x14ac:dyDescent="0.2">
      <c r="A95" s="7">
        <v>89</v>
      </c>
      <c r="B95" s="146"/>
      <c r="C95" s="147"/>
      <c r="D95" s="152"/>
      <c r="E95" s="152"/>
      <c r="F95" s="152"/>
      <c r="G95" s="152"/>
      <c r="H95" s="152"/>
      <c r="I95" s="152"/>
      <c r="J95" s="152"/>
      <c r="K95" s="148"/>
      <c r="L95" s="148"/>
      <c r="M95" s="148"/>
      <c r="N95" s="290"/>
      <c r="O95" s="230"/>
      <c r="P95" s="151"/>
      <c r="Q95" s="144"/>
      <c r="R95" s="144"/>
      <c r="S95" s="144"/>
      <c r="T95" s="144"/>
      <c r="U95" s="144"/>
      <c r="V95" s="144"/>
    </row>
    <row r="96" spans="1:22" ht="24.95" customHeight="1" x14ac:dyDescent="0.2">
      <c r="A96" s="7">
        <v>90</v>
      </c>
      <c r="B96" s="146"/>
      <c r="C96" s="147"/>
      <c r="D96" s="152"/>
      <c r="E96" s="152"/>
      <c r="F96" s="152"/>
      <c r="G96" s="152"/>
      <c r="H96" s="152"/>
      <c r="I96" s="152"/>
      <c r="J96" s="152"/>
      <c r="K96" s="148"/>
      <c r="L96" s="148"/>
      <c r="M96" s="148"/>
      <c r="N96" s="290"/>
      <c r="O96" s="230"/>
      <c r="P96" s="151"/>
      <c r="Q96" s="144"/>
      <c r="R96" s="144"/>
      <c r="S96" s="144"/>
      <c r="T96" s="144"/>
      <c r="U96" s="144"/>
      <c r="V96" s="144"/>
    </row>
    <row r="97" spans="1:22" ht="24.95" customHeight="1" x14ac:dyDescent="0.2">
      <c r="A97" s="7">
        <v>91</v>
      </c>
      <c r="B97" s="153"/>
      <c r="C97" s="147"/>
      <c r="D97" s="152"/>
      <c r="E97" s="152"/>
      <c r="F97" s="152"/>
      <c r="G97" s="152"/>
      <c r="H97" s="152"/>
      <c r="I97" s="152"/>
      <c r="J97" s="152"/>
      <c r="K97" s="148"/>
      <c r="L97" s="148"/>
      <c r="M97" s="148"/>
      <c r="N97" s="290"/>
      <c r="O97" s="230"/>
      <c r="P97" s="151"/>
      <c r="Q97" s="144"/>
      <c r="R97" s="144"/>
      <c r="S97" s="144"/>
      <c r="T97" s="144"/>
      <c r="U97" s="144"/>
      <c r="V97" s="144"/>
    </row>
    <row r="98" spans="1:22" ht="24.95" customHeight="1" x14ac:dyDescent="0.2">
      <c r="A98" s="7">
        <v>92</v>
      </c>
      <c r="B98" s="153"/>
      <c r="C98" s="147"/>
      <c r="D98" s="152"/>
      <c r="E98" s="152"/>
      <c r="F98" s="152"/>
      <c r="G98" s="152"/>
      <c r="H98" s="152"/>
      <c r="I98" s="152"/>
      <c r="J98" s="152"/>
      <c r="K98" s="148"/>
      <c r="L98" s="148"/>
      <c r="M98" s="148"/>
      <c r="N98" s="290"/>
      <c r="O98" s="230"/>
      <c r="P98" s="151"/>
      <c r="Q98" s="144"/>
      <c r="R98" s="144"/>
      <c r="S98" s="144"/>
      <c r="T98" s="144"/>
      <c r="U98" s="144"/>
      <c r="V98" s="144"/>
    </row>
    <row r="99" spans="1:22" ht="24.95" customHeight="1" x14ac:dyDescent="0.2">
      <c r="A99" s="7">
        <v>93</v>
      </c>
      <c r="B99" s="153"/>
      <c r="C99" s="147"/>
      <c r="D99" s="152"/>
      <c r="E99" s="152"/>
      <c r="F99" s="152"/>
      <c r="G99" s="152"/>
      <c r="H99" s="152"/>
      <c r="I99" s="152"/>
      <c r="J99" s="152"/>
      <c r="K99" s="148"/>
      <c r="L99" s="148"/>
      <c r="M99" s="148"/>
      <c r="N99" s="290"/>
      <c r="O99" s="230"/>
      <c r="P99" s="151"/>
      <c r="Q99" s="144"/>
      <c r="R99" s="144"/>
      <c r="S99" s="144"/>
      <c r="T99" s="144"/>
      <c r="U99" s="144"/>
      <c r="V99" s="144"/>
    </row>
    <row r="100" spans="1:22" ht="24.95" customHeight="1" x14ac:dyDescent="0.2">
      <c r="A100" s="7">
        <v>94</v>
      </c>
      <c r="B100" s="153"/>
      <c r="C100" s="147"/>
      <c r="D100" s="152"/>
      <c r="E100" s="152"/>
      <c r="F100" s="152"/>
      <c r="G100" s="152"/>
      <c r="H100" s="152"/>
      <c r="I100" s="152"/>
      <c r="J100" s="152"/>
      <c r="K100" s="148"/>
      <c r="L100" s="148"/>
      <c r="M100" s="148"/>
      <c r="N100" s="290"/>
      <c r="O100" s="230"/>
      <c r="P100" s="151"/>
      <c r="Q100" s="144"/>
      <c r="R100" s="144"/>
      <c r="S100" s="144"/>
      <c r="T100" s="144"/>
      <c r="U100" s="144"/>
      <c r="V100" s="144"/>
    </row>
    <row r="101" spans="1:22" ht="24.95" customHeight="1" x14ac:dyDescent="0.2">
      <c r="A101" s="7">
        <v>95</v>
      </c>
      <c r="B101" s="153"/>
      <c r="C101" s="147"/>
      <c r="D101" s="152"/>
      <c r="E101" s="152"/>
      <c r="F101" s="152"/>
      <c r="G101" s="152"/>
      <c r="H101" s="152"/>
      <c r="I101" s="152"/>
      <c r="J101" s="152"/>
      <c r="K101" s="148"/>
      <c r="L101" s="148"/>
      <c r="M101" s="148"/>
      <c r="N101" s="290"/>
      <c r="O101" s="230"/>
      <c r="P101" s="151"/>
      <c r="Q101" s="144"/>
      <c r="R101" s="144"/>
      <c r="S101" s="144"/>
      <c r="T101" s="144"/>
      <c r="U101" s="144"/>
      <c r="V101" s="144"/>
    </row>
    <row r="102" spans="1:22" ht="24.95" customHeight="1" x14ac:dyDescent="0.2">
      <c r="A102" s="7">
        <v>96</v>
      </c>
      <c r="B102" s="153"/>
      <c r="C102" s="147"/>
      <c r="D102" s="152"/>
      <c r="E102" s="152"/>
      <c r="F102" s="152"/>
      <c r="G102" s="152"/>
      <c r="H102" s="152"/>
      <c r="I102" s="152"/>
      <c r="J102" s="152"/>
      <c r="K102" s="148"/>
      <c r="L102" s="148"/>
      <c r="M102" s="148"/>
      <c r="N102" s="290"/>
      <c r="O102" s="230"/>
      <c r="P102" s="151"/>
      <c r="Q102" s="144"/>
      <c r="R102" s="144"/>
      <c r="S102" s="144"/>
      <c r="T102" s="144"/>
      <c r="U102" s="144"/>
      <c r="V102" s="144"/>
    </row>
    <row r="103" spans="1:22" ht="24.95" customHeight="1" x14ac:dyDescent="0.2">
      <c r="A103" s="7">
        <v>97</v>
      </c>
      <c r="B103" s="153"/>
      <c r="C103" s="147"/>
      <c r="D103" s="152"/>
      <c r="E103" s="152"/>
      <c r="F103" s="152"/>
      <c r="G103" s="152"/>
      <c r="H103" s="152"/>
      <c r="I103" s="152"/>
      <c r="J103" s="152"/>
      <c r="K103" s="148"/>
      <c r="L103" s="148"/>
      <c r="M103" s="148"/>
      <c r="N103" s="290"/>
      <c r="O103" s="230"/>
      <c r="P103" s="151"/>
      <c r="Q103" s="144"/>
      <c r="R103" s="144"/>
      <c r="S103" s="144"/>
      <c r="T103" s="144"/>
      <c r="U103" s="144"/>
      <c r="V103" s="144"/>
    </row>
    <row r="104" spans="1:22" ht="24.95" customHeight="1" x14ac:dyDescent="0.2">
      <c r="A104" s="7">
        <v>98</v>
      </c>
      <c r="B104" s="153"/>
      <c r="C104" s="147"/>
      <c r="D104" s="152"/>
      <c r="E104" s="152"/>
      <c r="F104" s="152"/>
      <c r="G104" s="152"/>
      <c r="H104" s="152"/>
      <c r="I104" s="152"/>
      <c r="J104" s="152"/>
      <c r="K104" s="148"/>
      <c r="L104" s="148"/>
      <c r="M104" s="148"/>
      <c r="N104" s="290"/>
      <c r="O104" s="230"/>
      <c r="P104" s="151"/>
      <c r="Q104" s="144"/>
      <c r="R104" s="144"/>
      <c r="S104" s="144"/>
      <c r="T104" s="144"/>
      <c r="U104" s="144"/>
      <c r="V104" s="144"/>
    </row>
    <row r="105" spans="1:22" ht="24.95" customHeight="1" x14ac:dyDescent="0.2">
      <c r="A105" s="7">
        <v>99</v>
      </c>
      <c r="B105" s="153"/>
      <c r="C105" s="147"/>
      <c r="D105" s="152"/>
      <c r="E105" s="152"/>
      <c r="F105" s="152"/>
      <c r="G105" s="152"/>
      <c r="H105" s="152"/>
      <c r="I105" s="152"/>
      <c r="J105" s="152"/>
      <c r="K105" s="148"/>
      <c r="L105" s="148"/>
      <c r="M105" s="148"/>
      <c r="N105" s="290"/>
      <c r="O105" s="230"/>
      <c r="P105" s="151"/>
      <c r="Q105" s="144"/>
      <c r="R105" s="144"/>
      <c r="S105" s="144"/>
      <c r="T105" s="144"/>
      <c r="U105" s="144"/>
      <c r="V105" s="144"/>
    </row>
    <row r="106" spans="1:22" ht="24.95" customHeight="1" x14ac:dyDescent="0.2">
      <c r="A106" s="7">
        <v>100</v>
      </c>
      <c r="B106" s="153"/>
      <c r="C106" s="147"/>
      <c r="D106" s="152"/>
      <c r="E106" s="152"/>
      <c r="F106" s="152"/>
      <c r="G106" s="152"/>
      <c r="H106" s="152"/>
      <c r="I106" s="152"/>
      <c r="J106" s="152"/>
      <c r="K106" s="148"/>
      <c r="L106" s="148"/>
      <c r="M106" s="148"/>
      <c r="N106" s="290"/>
      <c r="O106" s="230"/>
      <c r="P106" s="151"/>
      <c r="Q106" s="144"/>
      <c r="R106" s="144"/>
      <c r="S106" s="144"/>
      <c r="T106" s="144"/>
      <c r="U106" s="144"/>
      <c r="V106" s="144"/>
    </row>
    <row r="107" spans="1:22" ht="24.95" customHeight="1" x14ac:dyDescent="0.2">
      <c r="A107" s="7">
        <v>101</v>
      </c>
      <c r="B107" s="153"/>
      <c r="C107" s="147"/>
      <c r="D107" s="152"/>
      <c r="E107" s="152"/>
      <c r="F107" s="152"/>
      <c r="G107" s="152"/>
      <c r="H107" s="152"/>
      <c r="I107" s="152"/>
      <c r="J107" s="152"/>
      <c r="K107" s="148"/>
      <c r="L107" s="148"/>
      <c r="M107" s="148"/>
      <c r="N107" s="290"/>
      <c r="O107" s="230"/>
      <c r="P107" s="151"/>
      <c r="Q107" s="144"/>
      <c r="R107" s="144"/>
      <c r="S107" s="144"/>
      <c r="T107" s="144"/>
      <c r="U107" s="144"/>
      <c r="V107" s="144"/>
    </row>
    <row r="108" spans="1:22" ht="24.95" customHeight="1" x14ac:dyDescent="0.2">
      <c r="A108" s="7">
        <v>102</v>
      </c>
      <c r="B108" s="153"/>
      <c r="C108" s="147"/>
      <c r="D108" s="152"/>
      <c r="E108" s="152"/>
      <c r="F108" s="152"/>
      <c r="G108" s="152"/>
      <c r="H108" s="152"/>
      <c r="I108" s="152"/>
      <c r="J108" s="152"/>
      <c r="K108" s="148"/>
      <c r="L108" s="148"/>
      <c r="M108" s="148"/>
      <c r="N108" s="290"/>
      <c r="O108" s="230"/>
      <c r="P108" s="151"/>
      <c r="Q108" s="144"/>
      <c r="R108" s="144"/>
      <c r="S108" s="144"/>
      <c r="T108" s="144"/>
      <c r="U108" s="144"/>
      <c r="V108" s="144"/>
    </row>
    <row r="109" spans="1:22" ht="24.95" customHeight="1" x14ac:dyDescent="0.2">
      <c r="A109" s="7">
        <v>103</v>
      </c>
      <c r="B109" s="153"/>
      <c r="C109" s="147"/>
      <c r="D109" s="152"/>
      <c r="E109" s="152"/>
      <c r="F109" s="152"/>
      <c r="G109" s="152"/>
      <c r="H109" s="152"/>
      <c r="I109" s="152"/>
      <c r="J109" s="152"/>
      <c r="K109" s="148"/>
      <c r="L109" s="148"/>
      <c r="M109" s="148"/>
      <c r="N109" s="290"/>
      <c r="O109" s="230"/>
      <c r="P109" s="151"/>
      <c r="Q109" s="144"/>
      <c r="R109" s="144"/>
      <c r="S109" s="144"/>
      <c r="T109" s="144"/>
      <c r="U109" s="144"/>
      <c r="V109" s="144"/>
    </row>
    <row r="110" spans="1:22" ht="24.95" customHeight="1" x14ac:dyDescent="0.2">
      <c r="A110" s="7">
        <v>104</v>
      </c>
      <c r="B110" s="153"/>
      <c r="C110" s="147"/>
      <c r="D110" s="152"/>
      <c r="E110" s="152"/>
      <c r="F110" s="152"/>
      <c r="G110" s="152"/>
      <c r="H110" s="152"/>
      <c r="I110" s="152"/>
      <c r="J110" s="152"/>
      <c r="K110" s="148"/>
      <c r="L110" s="148"/>
      <c r="M110" s="148"/>
      <c r="N110" s="290"/>
      <c r="O110" s="230"/>
      <c r="P110" s="151"/>
      <c r="Q110" s="144"/>
      <c r="R110" s="144"/>
      <c r="S110" s="144"/>
      <c r="T110" s="144"/>
      <c r="U110" s="144"/>
      <c r="V110" s="144"/>
    </row>
    <row r="111" spans="1:22" ht="24.95" customHeight="1" x14ac:dyDescent="0.2">
      <c r="A111" s="7">
        <v>105</v>
      </c>
      <c r="B111" s="153"/>
      <c r="C111" s="147"/>
      <c r="D111" s="152"/>
      <c r="E111" s="152"/>
      <c r="F111" s="152"/>
      <c r="G111" s="152"/>
      <c r="H111" s="152"/>
      <c r="I111" s="152"/>
      <c r="J111" s="152"/>
      <c r="K111" s="148"/>
      <c r="L111" s="148"/>
      <c r="M111" s="148"/>
      <c r="N111" s="290"/>
      <c r="O111" s="230"/>
      <c r="P111" s="151"/>
      <c r="Q111" s="144"/>
      <c r="R111" s="144"/>
      <c r="S111" s="144"/>
      <c r="T111" s="144"/>
      <c r="U111" s="144"/>
      <c r="V111" s="144"/>
    </row>
    <row r="112" spans="1:22" ht="24.95" customHeight="1" x14ac:dyDescent="0.2">
      <c r="A112" s="7">
        <v>106</v>
      </c>
      <c r="B112" s="153"/>
      <c r="C112" s="147"/>
      <c r="D112" s="152"/>
      <c r="E112" s="152"/>
      <c r="F112" s="152"/>
      <c r="G112" s="152"/>
      <c r="H112" s="152"/>
      <c r="I112" s="152"/>
      <c r="J112" s="152"/>
      <c r="K112" s="148"/>
      <c r="L112" s="148"/>
      <c r="M112" s="148"/>
      <c r="N112" s="290"/>
      <c r="O112" s="230"/>
      <c r="P112" s="151"/>
      <c r="Q112" s="144"/>
      <c r="R112" s="144"/>
      <c r="S112" s="144"/>
      <c r="T112" s="144"/>
      <c r="U112" s="144"/>
      <c r="V112" s="144"/>
    </row>
    <row r="113" spans="1:22" ht="24.95" customHeight="1" x14ac:dyDescent="0.2">
      <c r="A113" s="7">
        <v>107</v>
      </c>
      <c r="B113" s="153"/>
      <c r="C113" s="147"/>
      <c r="D113" s="152"/>
      <c r="E113" s="152"/>
      <c r="F113" s="152"/>
      <c r="G113" s="152"/>
      <c r="H113" s="152"/>
      <c r="I113" s="152"/>
      <c r="J113" s="152"/>
      <c r="K113" s="148"/>
      <c r="L113" s="148"/>
      <c r="M113" s="148"/>
      <c r="N113" s="290"/>
      <c r="O113" s="230"/>
      <c r="P113" s="151"/>
      <c r="Q113" s="144"/>
      <c r="R113" s="144"/>
      <c r="S113" s="144"/>
      <c r="T113" s="144"/>
      <c r="U113" s="144"/>
      <c r="V113" s="144"/>
    </row>
    <row r="114" spans="1:22" ht="24.95" customHeight="1" x14ac:dyDescent="0.2">
      <c r="A114" s="7">
        <v>108</v>
      </c>
      <c r="B114" s="153"/>
      <c r="C114" s="147"/>
      <c r="D114" s="152"/>
      <c r="E114" s="152"/>
      <c r="F114" s="152"/>
      <c r="G114" s="152"/>
      <c r="H114" s="152"/>
      <c r="I114" s="152"/>
      <c r="J114" s="152"/>
      <c r="K114" s="148"/>
      <c r="L114" s="148"/>
      <c r="M114" s="148"/>
      <c r="N114" s="290"/>
      <c r="O114" s="230"/>
      <c r="P114" s="151"/>
      <c r="Q114" s="144"/>
      <c r="R114" s="144"/>
      <c r="S114" s="144"/>
      <c r="T114" s="144"/>
      <c r="U114" s="144"/>
      <c r="V114" s="144"/>
    </row>
    <row r="115" spans="1:22" ht="24.95" customHeight="1" x14ac:dyDescent="0.2">
      <c r="A115" s="7">
        <v>109</v>
      </c>
      <c r="B115" s="153"/>
      <c r="C115" s="147"/>
      <c r="D115" s="152"/>
      <c r="E115" s="152"/>
      <c r="F115" s="152"/>
      <c r="G115" s="152"/>
      <c r="H115" s="152"/>
      <c r="I115" s="152"/>
      <c r="J115" s="152"/>
      <c r="K115" s="148"/>
      <c r="L115" s="148"/>
      <c r="M115" s="148"/>
      <c r="N115" s="290"/>
      <c r="O115" s="230"/>
      <c r="P115" s="151"/>
      <c r="Q115" s="144"/>
      <c r="R115" s="144"/>
      <c r="S115" s="144"/>
      <c r="T115" s="144"/>
      <c r="U115" s="144"/>
      <c r="V115" s="144"/>
    </row>
    <row r="116" spans="1:22" ht="24.95" customHeight="1" x14ac:dyDescent="0.2">
      <c r="A116" s="7">
        <v>110</v>
      </c>
      <c r="B116" s="153"/>
      <c r="C116" s="147"/>
      <c r="D116" s="152"/>
      <c r="E116" s="152"/>
      <c r="F116" s="152"/>
      <c r="G116" s="152"/>
      <c r="H116" s="152"/>
      <c r="I116" s="152"/>
      <c r="J116" s="152"/>
      <c r="K116" s="148"/>
      <c r="L116" s="148"/>
      <c r="M116" s="148"/>
      <c r="N116" s="290"/>
      <c r="O116" s="230"/>
      <c r="P116" s="151"/>
      <c r="Q116" s="144"/>
      <c r="R116" s="144"/>
      <c r="S116" s="144"/>
      <c r="T116" s="144"/>
      <c r="U116" s="144"/>
      <c r="V116" s="144"/>
    </row>
    <row r="117" spans="1:22" ht="24.95" customHeight="1" x14ac:dyDescent="0.2">
      <c r="A117" s="7">
        <v>111</v>
      </c>
      <c r="B117" s="153"/>
      <c r="C117" s="147"/>
      <c r="D117" s="152"/>
      <c r="E117" s="152"/>
      <c r="F117" s="152"/>
      <c r="G117" s="152"/>
      <c r="H117" s="152"/>
      <c r="I117" s="152"/>
      <c r="J117" s="152"/>
      <c r="K117" s="148"/>
      <c r="L117" s="148"/>
      <c r="M117" s="148"/>
      <c r="N117" s="290"/>
      <c r="O117" s="230"/>
      <c r="P117" s="151"/>
      <c r="Q117" s="144"/>
      <c r="R117" s="144"/>
      <c r="S117" s="144"/>
      <c r="T117" s="144"/>
      <c r="U117" s="144"/>
      <c r="V117" s="144"/>
    </row>
    <row r="118" spans="1:22" ht="24.95" customHeight="1" x14ac:dyDescent="0.2">
      <c r="A118" s="7">
        <v>112</v>
      </c>
      <c r="B118" s="153"/>
      <c r="C118" s="147"/>
      <c r="D118" s="152"/>
      <c r="E118" s="152"/>
      <c r="F118" s="152"/>
      <c r="G118" s="152"/>
      <c r="H118" s="152"/>
      <c r="I118" s="152"/>
      <c r="J118" s="152"/>
      <c r="K118" s="148"/>
      <c r="L118" s="148"/>
      <c r="M118" s="148"/>
      <c r="N118" s="290"/>
      <c r="O118" s="230"/>
      <c r="P118" s="151"/>
      <c r="Q118" s="144"/>
      <c r="R118" s="144"/>
      <c r="S118" s="144"/>
      <c r="T118" s="144"/>
      <c r="U118" s="144"/>
      <c r="V118" s="144"/>
    </row>
    <row r="119" spans="1:22" ht="24.95" customHeight="1" x14ac:dyDescent="0.2">
      <c r="A119" s="7">
        <v>113</v>
      </c>
      <c r="B119" s="153"/>
      <c r="C119" s="147"/>
      <c r="D119" s="152"/>
      <c r="E119" s="152"/>
      <c r="F119" s="152"/>
      <c r="G119" s="152"/>
      <c r="H119" s="152"/>
      <c r="I119" s="152"/>
      <c r="J119" s="152"/>
      <c r="K119" s="148"/>
      <c r="L119" s="148"/>
      <c r="M119" s="148"/>
      <c r="N119" s="290"/>
      <c r="O119" s="230"/>
      <c r="P119" s="151"/>
      <c r="Q119" s="144"/>
      <c r="R119" s="144"/>
      <c r="S119" s="144"/>
      <c r="T119" s="144"/>
      <c r="U119" s="144"/>
      <c r="V119" s="144"/>
    </row>
    <row r="120" spans="1:22" ht="24.95" customHeight="1" x14ac:dyDescent="0.2">
      <c r="A120" s="7">
        <v>114</v>
      </c>
      <c r="B120" s="153"/>
      <c r="C120" s="147"/>
      <c r="D120" s="152"/>
      <c r="E120" s="152"/>
      <c r="F120" s="152"/>
      <c r="G120" s="152"/>
      <c r="H120" s="152"/>
      <c r="I120" s="152"/>
      <c r="J120" s="152"/>
      <c r="K120" s="148"/>
      <c r="L120" s="148"/>
      <c r="M120" s="148"/>
      <c r="N120" s="290"/>
      <c r="O120" s="230"/>
      <c r="P120" s="151"/>
      <c r="Q120" s="144"/>
      <c r="R120" s="144"/>
      <c r="S120" s="144"/>
      <c r="T120" s="144"/>
      <c r="U120" s="144"/>
      <c r="V120" s="144"/>
    </row>
    <row r="121" spans="1:22" ht="24.95" customHeight="1" x14ac:dyDescent="0.2">
      <c r="A121" s="7">
        <v>115</v>
      </c>
      <c r="B121" s="153"/>
      <c r="C121" s="147"/>
      <c r="D121" s="152"/>
      <c r="E121" s="152"/>
      <c r="F121" s="152"/>
      <c r="G121" s="152"/>
      <c r="H121" s="152"/>
      <c r="I121" s="152"/>
      <c r="J121" s="152"/>
      <c r="K121" s="148"/>
      <c r="L121" s="148"/>
      <c r="M121" s="148"/>
      <c r="N121" s="290"/>
      <c r="O121" s="230"/>
      <c r="P121" s="151"/>
      <c r="Q121" s="144"/>
      <c r="R121" s="144"/>
      <c r="S121" s="144"/>
      <c r="T121" s="144"/>
      <c r="U121" s="144"/>
      <c r="V121" s="144"/>
    </row>
    <row r="122" spans="1:22" ht="24.95" customHeight="1" x14ac:dyDescent="0.2">
      <c r="A122" s="7">
        <v>116</v>
      </c>
      <c r="B122" s="153"/>
      <c r="C122" s="147"/>
      <c r="D122" s="152"/>
      <c r="E122" s="152"/>
      <c r="F122" s="152"/>
      <c r="G122" s="152"/>
      <c r="H122" s="152"/>
      <c r="I122" s="152"/>
      <c r="J122" s="152"/>
      <c r="K122" s="148"/>
      <c r="L122" s="148"/>
      <c r="M122" s="148"/>
      <c r="N122" s="290"/>
      <c r="O122" s="230"/>
      <c r="P122" s="151"/>
      <c r="Q122" s="144"/>
      <c r="R122" s="144"/>
      <c r="S122" s="144"/>
      <c r="T122" s="144"/>
      <c r="U122" s="144"/>
      <c r="V122" s="144"/>
    </row>
    <row r="123" spans="1:22" ht="24.95" customHeight="1" x14ac:dyDescent="0.2">
      <c r="A123" s="7">
        <v>117</v>
      </c>
      <c r="B123" s="153"/>
      <c r="C123" s="147"/>
      <c r="D123" s="152"/>
      <c r="E123" s="152"/>
      <c r="F123" s="152"/>
      <c r="G123" s="152"/>
      <c r="H123" s="152"/>
      <c r="I123" s="152"/>
      <c r="J123" s="152"/>
      <c r="K123" s="148"/>
      <c r="L123" s="148"/>
      <c r="M123" s="148"/>
      <c r="N123" s="290"/>
      <c r="O123" s="230"/>
      <c r="P123" s="151"/>
      <c r="Q123" s="144"/>
      <c r="R123" s="144"/>
      <c r="S123" s="144"/>
      <c r="T123" s="144"/>
      <c r="U123" s="144"/>
      <c r="V123" s="144"/>
    </row>
    <row r="124" spans="1:22" ht="24.95" customHeight="1" x14ac:dyDescent="0.2">
      <c r="A124" s="7">
        <v>118</v>
      </c>
      <c r="B124" s="153"/>
      <c r="C124" s="147"/>
      <c r="D124" s="152"/>
      <c r="E124" s="152"/>
      <c r="F124" s="152"/>
      <c r="G124" s="152"/>
      <c r="H124" s="152"/>
      <c r="I124" s="152"/>
      <c r="J124" s="152"/>
      <c r="K124" s="148"/>
      <c r="L124" s="148"/>
      <c r="M124" s="148"/>
      <c r="N124" s="290"/>
      <c r="O124" s="230"/>
      <c r="P124" s="151"/>
      <c r="Q124" s="144"/>
      <c r="R124" s="144"/>
      <c r="S124" s="144"/>
      <c r="T124" s="144"/>
      <c r="U124" s="144"/>
      <c r="V124" s="144"/>
    </row>
    <row r="125" spans="1:22" ht="24.95" customHeight="1" x14ac:dyDescent="0.2">
      <c r="A125" s="7">
        <v>119</v>
      </c>
      <c r="B125" s="153"/>
      <c r="C125" s="147"/>
      <c r="D125" s="152"/>
      <c r="E125" s="152"/>
      <c r="F125" s="152"/>
      <c r="G125" s="152"/>
      <c r="H125" s="152"/>
      <c r="I125" s="152"/>
      <c r="J125" s="152"/>
      <c r="K125" s="148"/>
      <c r="L125" s="148"/>
      <c r="M125" s="148"/>
      <c r="N125" s="290"/>
      <c r="O125" s="230"/>
      <c r="P125" s="151"/>
      <c r="Q125" s="144"/>
      <c r="R125" s="144"/>
      <c r="S125" s="144"/>
      <c r="T125" s="144"/>
      <c r="U125" s="144"/>
      <c r="V125" s="144"/>
    </row>
    <row r="126" spans="1:22" ht="24.95" customHeight="1" x14ac:dyDescent="0.2">
      <c r="A126" s="7">
        <v>120</v>
      </c>
      <c r="B126" s="153"/>
      <c r="C126" s="147"/>
      <c r="D126" s="152"/>
      <c r="E126" s="152"/>
      <c r="F126" s="152"/>
      <c r="G126" s="152"/>
      <c r="H126" s="152"/>
      <c r="I126" s="152"/>
      <c r="J126" s="152"/>
      <c r="K126" s="148"/>
      <c r="L126" s="148"/>
      <c r="M126" s="148"/>
      <c r="N126" s="290"/>
      <c r="O126" s="230"/>
      <c r="P126" s="151"/>
      <c r="Q126" s="144"/>
      <c r="R126" s="144"/>
      <c r="S126" s="144"/>
      <c r="T126" s="144"/>
      <c r="U126" s="144"/>
      <c r="V126" s="144"/>
    </row>
    <row r="127" spans="1:22" ht="24.95" customHeight="1" x14ac:dyDescent="0.2">
      <c r="A127" s="7">
        <v>121</v>
      </c>
      <c r="B127" s="153"/>
      <c r="C127" s="147"/>
      <c r="D127" s="152"/>
      <c r="E127" s="152"/>
      <c r="F127" s="152"/>
      <c r="G127" s="152"/>
      <c r="H127" s="152"/>
      <c r="I127" s="152"/>
      <c r="J127" s="152"/>
      <c r="K127" s="148"/>
      <c r="L127" s="148"/>
      <c r="M127" s="148"/>
      <c r="N127" s="290"/>
      <c r="O127" s="230"/>
      <c r="P127" s="151"/>
      <c r="Q127" s="144"/>
      <c r="R127" s="144"/>
      <c r="S127" s="144"/>
      <c r="T127" s="144"/>
      <c r="U127" s="144"/>
      <c r="V127" s="144"/>
    </row>
    <row r="128" spans="1:22" ht="24.95" customHeight="1" x14ac:dyDescent="0.2">
      <c r="A128" s="7">
        <v>122</v>
      </c>
      <c r="B128" s="153"/>
      <c r="C128" s="147"/>
      <c r="D128" s="152"/>
      <c r="E128" s="152"/>
      <c r="F128" s="152"/>
      <c r="G128" s="152"/>
      <c r="H128" s="152"/>
      <c r="I128" s="152"/>
      <c r="J128" s="152"/>
      <c r="K128" s="148"/>
      <c r="L128" s="148"/>
      <c r="M128" s="148"/>
      <c r="N128" s="290"/>
      <c r="O128" s="230"/>
      <c r="P128" s="151"/>
      <c r="Q128" s="144"/>
      <c r="R128" s="144"/>
      <c r="S128" s="144"/>
      <c r="T128" s="144"/>
      <c r="U128" s="144"/>
      <c r="V128" s="144"/>
    </row>
    <row r="129" spans="1:22" ht="24.95" customHeight="1" x14ac:dyDescent="0.2">
      <c r="A129" s="7">
        <v>123</v>
      </c>
      <c r="B129" s="153"/>
      <c r="C129" s="147"/>
      <c r="D129" s="152"/>
      <c r="E129" s="152"/>
      <c r="F129" s="152"/>
      <c r="G129" s="152"/>
      <c r="H129" s="152"/>
      <c r="I129" s="152"/>
      <c r="J129" s="152"/>
      <c r="K129" s="148"/>
      <c r="L129" s="148"/>
      <c r="M129" s="148"/>
      <c r="N129" s="290"/>
      <c r="O129" s="230"/>
      <c r="P129" s="151"/>
      <c r="Q129" s="144"/>
      <c r="R129" s="144"/>
      <c r="S129" s="144"/>
      <c r="T129" s="144"/>
      <c r="U129" s="144"/>
      <c r="V129" s="144"/>
    </row>
    <row r="130" spans="1:22" ht="24.95" customHeight="1" x14ac:dyDescent="0.2">
      <c r="A130" s="7">
        <v>124</v>
      </c>
      <c r="B130" s="153"/>
      <c r="C130" s="147"/>
      <c r="D130" s="152"/>
      <c r="E130" s="152"/>
      <c r="F130" s="152"/>
      <c r="G130" s="152"/>
      <c r="H130" s="152"/>
      <c r="I130" s="152"/>
      <c r="J130" s="152"/>
      <c r="K130" s="148"/>
      <c r="L130" s="148"/>
      <c r="M130" s="148"/>
      <c r="N130" s="290"/>
      <c r="O130" s="230"/>
      <c r="P130" s="151"/>
      <c r="Q130" s="144"/>
      <c r="R130" s="144"/>
      <c r="S130" s="144"/>
      <c r="T130" s="144"/>
      <c r="U130" s="144"/>
      <c r="V130" s="144"/>
    </row>
    <row r="131" spans="1:22" ht="24.95" customHeight="1" x14ac:dyDescent="0.2">
      <c r="A131" s="7">
        <v>125</v>
      </c>
      <c r="B131" s="153"/>
      <c r="C131" s="147"/>
      <c r="D131" s="152"/>
      <c r="E131" s="152"/>
      <c r="F131" s="152"/>
      <c r="G131" s="152"/>
      <c r="H131" s="152"/>
      <c r="I131" s="152"/>
      <c r="J131" s="152"/>
      <c r="K131" s="148"/>
      <c r="L131" s="148"/>
      <c r="M131" s="148"/>
      <c r="N131" s="290"/>
      <c r="O131" s="230"/>
      <c r="P131" s="151"/>
      <c r="Q131" s="144"/>
      <c r="R131" s="144"/>
      <c r="S131" s="144"/>
      <c r="T131" s="144"/>
      <c r="U131" s="144"/>
      <c r="V131" s="144"/>
    </row>
    <row r="132" spans="1:22" ht="24.95" customHeight="1" x14ac:dyDescent="0.2">
      <c r="A132" s="7">
        <v>126</v>
      </c>
      <c r="B132" s="153"/>
      <c r="C132" s="147"/>
      <c r="D132" s="152"/>
      <c r="E132" s="152"/>
      <c r="F132" s="152"/>
      <c r="G132" s="152"/>
      <c r="H132" s="152"/>
      <c r="I132" s="152"/>
      <c r="J132" s="152"/>
      <c r="K132" s="148"/>
      <c r="L132" s="148"/>
      <c r="M132" s="148"/>
      <c r="N132" s="290"/>
      <c r="O132" s="230"/>
      <c r="P132" s="151"/>
      <c r="Q132" s="144"/>
      <c r="R132" s="144"/>
      <c r="S132" s="144"/>
      <c r="T132" s="144"/>
      <c r="U132" s="144"/>
      <c r="V132" s="144"/>
    </row>
    <row r="133" spans="1:22" ht="24.95" customHeight="1" x14ac:dyDescent="0.2">
      <c r="A133" s="7">
        <v>127</v>
      </c>
      <c r="B133" s="153"/>
      <c r="C133" s="147"/>
      <c r="D133" s="152"/>
      <c r="E133" s="152"/>
      <c r="F133" s="152"/>
      <c r="G133" s="152"/>
      <c r="H133" s="152"/>
      <c r="I133" s="152"/>
      <c r="J133" s="152"/>
      <c r="K133" s="148"/>
      <c r="L133" s="148"/>
      <c r="M133" s="148"/>
      <c r="N133" s="290"/>
      <c r="O133" s="230"/>
      <c r="P133" s="151"/>
      <c r="Q133" s="144"/>
      <c r="R133" s="144"/>
      <c r="S133" s="144"/>
      <c r="T133" s="144"/>
      <c r="U133" s="144"/>
      <c r="V133" s="144"/>
    </row>
    <row r="134" spans="1:22" ht="24.95" customHeight="1" x14ac:dyDescent="0.2">
      <c r="A134" s="7">
        <v>128</v>
      </c>
      <c r="B134" s="153"/>
      <c r="C134" s="147"/>
      <c r="D134" s="152"/>
      <c r="E134" s="152"/>
      <c r="F134" s="152"/>
      <c r="G134" s="152"/>
      <c r="H134" s="152"/>
      <c r="I134" s="152"/>
      <c r="J134" s="152"/>
      <c r="K134" s="148"/>
      <c r="L134" s="148"/>
      <c r="M134" s="148"/>
      <c r="N134" s="290"/>
      <c r="O134" s="230"/>
      <c r="P134" s="151"/>
      <c r="Q134" s="144"/>
      <c r="R134" s="144"/>
      <c r="S134" s="144"/>
      <c r="T134" s="144"/>
      <c r="U134" s="144"/>
      <c r="V134" s="144"/>
    </row>
    <row r="135" spans="1:22" ht="24.95" customHeight="1" x14ac:dyDescent="0.2">
      <c r="A135" s="7">
        <v>129</v>
      </c>
      <c r="B135" s="153"/>
      <c r="C135" s="147"/>
      <c r="D135" s="152"/>
      <c r="E135" s="152"/>
      <c r="F135" s="152"/>
      <c r="G135" s="152"/>
      <c r="H135" s="152"/>
      <c r="I135" s="152"/>
      <c r="J135" s="152"/>
      <c r="K135" s="148"/>
      <c r="L135" s="148"/>
      <c r="M135" s="148"/>
      <c r="N135" s="290"/>
      <c r="O135" s="230"/>
      <c r="P135" s="151"/>
      <c r="Q135" s="144"/>
      <c r="R135" s="144"/>
      <c r="S135" s="144"/>
      <c r="T135" s="144"/>
      <c r="U135" s="144"/>
      <c r="V135" s="144"/>
    </row>
    <row r="136" spans="1:22" ht="24.95" customHeight="1" x14ac:dyDescent="0.2">
      <c r="A136" s="7">
        <v>130</v>
      </c>
      <c r="B136" s="153"/>
      <c r="C136" s="147"/>
      <c r="D136" s="152"/>
      <c r="E136" s="152"/>
      <c r="F136" s="152"/>
      <c r="G136" s="152"/>
      <c r="H136" s="152"/>
      <c r="I136" s="152"/>
      <c r="J136" s="152"/>
      <c r="K136" s="148"/>
      <c r="L136" s="148"/>
      <c r="M136" s="148"/>
      <c r="N136" s="290"/>
      <c r="O136" s="230"/>
      <c r="P136" s="151"/>
      <c r="Q136" s="144"/>
      <c r="R136" s="144"/>
      <c r="S136" s="144"/>
      <c r="T136" s="144"/>
      <c r="U136" s="144"/>
      <c r="V136" s="144"/>
    </row>
    <row r="137" spans="1:22" ht="24.95" customHeight="1" x14ac:dyDescent="0.2">
      <c r="A137" s="7">
        <v>131</v>
      </c>
      <c r="B137" s="153"/>
      <c r="C137" s="147"/>
      <c r="D137" s="152"/>
      <c r="E137" s="152"/>
      <c r="F137" s="152"/>
      <c r="G137" s="152"/>
      <c r="H137" s="152"/>
      <c r="I137" s="152"/>
      <c r="J137" s="152"/>
      <c r="K137" s="148"/>
      <c r="L137" s="148"/>
      <c r="M137" s="148"/>
      <c r="N137" s="290"/>
      <c r="O137" s="230"/>
      <c r="P137" s="151"/>
      <c r="Q137" s="144"/>
      <c r="R137" s="144"/>
      <c r="S137" s="144"/>
      <c r="T137" s="144"/>
      <c r="U137" s="144"/>
      <c r="V137" s="144"/>
    </row>
    <row r="138" spans="1:22" ht="24.95" customHeight="1" x14ac:dyDescent="0.2">
      <c r="A138" s="7">
        <v>132</v>
      </c>
      <c r="B138" s="153"/>
      <c r="C138" s="147"/>
      <c r="D138" s="152"/>
      <c r="E138" s="152"/>
      <c r="F138" s="152"/>
      <c r="G138" s="152"/>
      <c r="H138" s="152"/>
      <c r="I138" s="152"/>
      <c r="J138" s="152"/>
      <c r="K138" s="148"/>
      <c r="L138" s="148"/>
      <c r="M138" s="148"/>
      <c r="N138" s="290"/>
      <c r="O138" s="230"/>
      <c r="P138" s="151"/>
      <c r="Q138" s="144"/>
      <c r="R138" s="144"/>
      <c r="S138" s="144"/>
      <c r="T138" s="144"/>
      <c r="U138" s="144"/>
      <c r="V138" s="144"/>
    </row>
    <row r="139" spans="1:22" ht="24.95" customHeight="1" x14ac:dyDescent="0.2">
      <c r="A139" s="7">
        <v>133</v>
      </c>
      <c r="B139" s="153"/>
      <c r="C139" s="147"/>
      <c r="D139" s="152"/>
      <c r="E139" s="152"/>
      <c r="F139" s="152"/>
      <c r="G139" s="152"/>
      <c r="H139" s="152"/>
      <c r="I139" s="152"/>
      <c r="J139" s="152"/>
      <c r="K139" s="148"/>
      <c r="L139" s="148"/>
      <c r="M139" s="148"/>
      <c r="N139" s="290"/>
      <c r="O139" s="230"/>
      <c r="P139" s="151"/>
      <c r="Q139" s="144"/>
      <c r="R139" s="144"/>
      <c r="S139" s="144"/>
      <c r="T139" s="144"/>
      <c r="U139" s="144"/>
      <c r="V139" s="144"/>
    </row>
    <row r="140" spans="1:22" ht="24.95" customHeight="1" x14ac:dyDescent="0.2">
      <c r="A140" s="7">
        <v>134</v>
      </c>
      <c r="B140" s="153"/>
      <c r="C140" s="147"/>
      <c r="D140" s="152"/>
      <c r="E140" s="152"/>
      <c r="F140" s="152"/>
      <c r="G140" s="152"/>
      <c r="H140" s="152"/>
      <c r="I140" s="152"/>
      <c r="J140" s="152"/>
      <c r="K140" s="148"/>
      <c r="L140" s="148"/>
      <c r="M140" s="148"/>
      <c r="N140" s="290"/>
      <c r="O140" s="230"/>
      <c r="P140" s="151"/>
      <c r="Q140" s="144"/>
      <c r="R140" s="144"/>
      <c r="S140" s="144"/>
      <c r="T140" s="144"/>
      <c r="U140" s="144"/>
      <c r="V140" s="144"/>
    </row>
    <row r="141" spans="1:22" ht="24.95" customHeight="1" x14ac:dyDescent="0.2">
      <c r="A141" s="7">
        <v>135</v>
      </c>
      <c r="B141" s="153"/>
      <c r="C141" s="147"/>
      <c r="D141" s="152"/>
      <c r="E141" s="152"/>
      <c r="F141" s="152"/>
      <c r="G141" s="152"/>
      <c r="H141" s="152"/>
      <c r="I141" s="152"/>
      <c r="J141" s="152"/>
      <c r="K141" s="148"/>
      <c r="L141" s="148"/>
      <c r="M141" s="148"/>
      <c r="N141" s="290"/>
      <c r="O141" s="230"/>
      <c r="P141" s="151"/>
      <c r="Q141" s="144"/>
      <c r="R141" s="144"/>
      <c r="S141" s="144"/>
      <c r="T141" s="144"/>
      <c r="U141" s="144"/>
      <c r="V141" s="144"/>
    </row>
    <row r="142" spans="1:22" ht="24.95" customHeight="1" x14ac:dyDescent="0.2">
      <c r="A142" s="7">
        <v>136</v>
      </c>
      <c r="B142" s="153"/>
      <c r="C142" s="147"/>
      <c r="D142" s="152"/>
      <c r="E142" s="152"/>
      <c r="F142" s="152"/>
      <c r="G142" s="152"/>
      <c r="H142" s="152"/>
      <c r="I142" s="152"/>
      <c r="J142" s="152"/>
      <c r="K142" s="148"/>
      <c r="L142" s="148"/>
      <c r="M142" s="148"/>
      <c r="N142" s="290"/>
      <c r="O142" s="230"/>
      <c r="P142" s="151"/>
      <c r="Q142" s="144"/>
      <c r="R142" s="144"/>
      <c r="S142" s="144"/>
      <c r="T142" s="144"/>
      <c r="U142" s="144"/>
      <c r="V142" s="144"/>
    </row>
    <row r="143" spans="1:22" ht="24.95" customHeight="1" x14ac:dyDescent="0.2">
      <c r="A143" s="7">
        <v>137</v>
      </c>
      <c r="B143" s="153"/>
      <c r="C143" s="147"/>
      <c r="D143" s="152"/>
      <c r="E143" s="152"/>
      <c r="F143" s="152"/>
      <c r="G143" s="152"/>
      <c r="H143" s="152"/>
      <c r="I143" s="152"/>
      <c r="J143" s="152"/>
      <c r="K143" s="148"/>
      <c r="L143" s="148"/>
      <c r="M143" s="148"/>
      <c r="N143" s="290"/>
      <c r="O143" s="230"/>
      <c r="P143" s="151"/>
      <c r="Q143" s="144"/>
      <c r="R143" s="144"/>
      <c r="S143" s="144"/>
      <c r="T143" s="144"/>
      <c r="U143" s="144"/>
      <c r="V143" s="144"/>
    </row>
    <row r="144" spans="1:22" ht="24.95" customHeight="1" x14ac:dyDescent="0.2">
      <c r="A144" s="7">
        <v>138</v>
      </c>
      <c r="B144" s="153"/>
      <c r="C144" s="147"/>
      <c r="D144" s="152"/>
      <c r="E144" s="152"/>
      <c r="F144" s="152"/>
      <c r="G144" s="152"/>
      <c r="H144" s="152"/>
      <c r="I144" s="152"/>
      <c r="J144" s="152"/>
      <c r="K144" s="148"/>
      <c r="L144" s="148"/>
      <c r="M144" s="148"/>
      <c r="N144" s="290"/>
      <c r="O144" s="230"/>
      <c r="P144" s="151"/>
      <c r="Q144" s="144"/>
      <c r="R144" s="144"/>
      <c r="S144" s="144"/>
      <c r="T144" s="144"/>
      <c r="U144" s="144"/>
      <c r="V144" s="144"/>
    </row>
    <row r="145" spans="1:22" ht="24.95" customHeight="1" x14ac:dyDescent="0.2">
      <c r="A145" s="7">
        <v>139</v>
      </c>
      <c r="B145" s="153"/>
      <c r="C145" s="147"/>
      <c r="D145" s="152"/>
      <c r="E145" s="152"/>
      <c r="F145" s="152"/>
      <c r="G145" s="152"/>
      <c r="H145" s="152"/>
      <c r="I145" s="152"/>
      <c r="J145" s="152"/>
      <c r="K145" s="148"/>
      <c r="L145" s="148"/>
      <c r="M145" s="148"/>
      <c r="N145" s="290"/>
      <c r="O145" s="230"/>
      <c r="P145" s="151"/>
      <c r="Q145" s="144"/>
      <c r="R145" s="144"/>
      <c r="S145" s="144"/>
      <c r="T145" s="144"/>
      <c r="U145" s="144"/>
      <c r="V145" s="144"/>
    </row>
    <row r="146" spans="1:22" ht="24.95" customHeight="1" x14ac:dyDescent="0.2">
      <c r="A146" s="7">
        <v>140</v>
      </c>
      <c r="B146" s="153"/>
      <c r="C146" s="147"/>
      <c r="D146" s="152"/>
      <c r="E146" s="152"/>
      <c r="F146" s="152"/>
      <c r="G146" s="152"/>
      <c r="H146" s="152"/>
      <c r="I146" s="152"/>
      <c r="J146" s="152"/>
      <c r="K146" s="148"/>
      <c r="L146" s="148"/>
      <c r="M146" s="148"/>
      <c r="N146" s="290"/>
      <c r="O146" s="230"/>
      <c r="P146" s="151"/>
      <c r="Q146" s="144"/>
      <c r="R146" s="144"/>
      <c r="S146" s="144"/>
      <c r="T146" s="144"/>
      <c r="U146" s="144"/>
      <c r="V146" s="144"/>
    </row>
    <row r="147" spans="1:22" ht="24.95" customHeight="1" x14ac:dyDescent="0.2">
      <c r="A147" s="7">
        <v>141</v>
      </c>
      <c r="B147" s="153"/>
      <c r="C147" s="147"/>
      <c r="D147" s="152"/>
      <c r="E147" s="152"/>
      <c r="F147" s="152"/>
      <c r="G147" s="152"/>
      <c r="H147" s="152"/>
      <c r="I147" s="152"/>
      <c r="J147" s="152"/>
      <c r="K147" s="148"/>
      <c r="L147" s="148"/>
      <c r="M147" s="148"/>
      <c r="N147" s="290"/>
      <c r="O147" s="230"/>
      <c r="P147" s="151"/>
      <c r="Q147" s="144"/>
      <c r="R147" s="144"/>
      <c r="S147" s="144"/>
      <c r="T147" s="144"/>
      <c r="U147" s="144"/>
      <c r="V147" s="144"/>
    </row>
    <row r="148" spans="1:22" ht="24.95" customHeight="1" x14ac:dyDescent="0.2">
      <c r="A148" s="7">
        <v>142</v>
      </c>
      <c r="B148" s="153"/>
      <c r="C148" s="147"/>
      <c r="D148" s="152"/>
      <c r="E148" s="152"/>
      <c r="F148" s="152"/>
      <c r="G148" s="152"/>
      <c r="H148" s="152"/>
      <c r="I148" s="152"/>
      <c r="J148" s="152"/>
      <c r="K148" s="148"/>
      <c r="L148" s="148"/>
      <c r="M148" s="148"/>
      <c r="N148" s="290"/>
      <c r="O148" s="230"/>
      <c r="P148" s="151"/>
      <c r="Q148" s="144"/>
      <c r="R148" s="144"/>
      <c r="S148" s="144"/>
      <c r="T148" s="144"/>
      <c r="U148" s="144"/>
      <c r="V148" s="144"/>
    </row>
    <row r="149" spans="1:22" ht="24.95" customHeight="1" x14ac:dyDescent="0.2">
      <c r="A149" s="7">
        <v>143</v>
      </c>
      <c r="B149" s="153"/>
      <c r="C149" s="147"/>
      <c r="D149" s="152"/>
      <c r="E149" s="152"/>
      <c r="F149" s="152"/>
      <c r="G149" s="152"/>
      <c r="H149" s="152"/>
      <c r="I149" s="152"/>
      <c r="J149" s="152"/>
      <c r="K149" s="148"/>
      <c r="L149" s="148"/>
      <c r="M149" s="148"/>
      <c r="N149" s="290"/>
      <c r="O149" s="230"/>
      <c r="P149" s="151"/>
      <c r="Q149" s="144"/>
      <c r="R149" s="144"/>
      <c r="S149" s="144"/>
      <c r="T149" s="144"/>
      <c r="U149" s="144"/>
      <c r="V149" s="144"/>
    </row>
    <row r="150" spans="1:22" ht="24.95" customHeight="1" x14ac:dyDescent="0.2">
      <c r="A150" s="7">
        <v>144</v>
      </c>
      <c r="B150" s="153"/>
      <c r="C150" s="147"/>
      <c r="D150" s="152"/>
      <c r="E150" s="152"/>
      <c r="F150" s="152"/>
      <c r="G150" s="152"/>
      <c r="H150" s="152"/>
      <c r="I150" s="152"/>
      <c r="J150" s="152"/>
      <c r="K150" s="148"/>
      <c r="L150" s="148"/>
      <c r="M150" s="148"/>
      <c r="N150" s="290"/>
      <c r="O150" s="230"/>
      <c r="P150" s="151"/>
      <c r="Q150" s="144"/>
      <c r="R150" s="144"/>
      <c r="S150" s="144"/>
      <c r="T150" s="144"/>
      <c r="U150" s="144"/>
      <c r="V150" s="144"/>
    </row>
    <row r="151" spans="1:22" ht="24.95" customHeight="1" x14ac:dyDescent="0.2">
      <c r="A151" s="7">
        <v>145</v>
      </c>
      <c r="B151" s="153"/>
      <c r="C151" s="147"/>
      <c r="D151" s="152"/>
      <c r="E151" s="152"/>
      <c r="F151" s="152"/>
      <c r="G151" s="152"/>
      <c r="H151" s="152"/>
      <c r="I151" s="152"/>
      <c r="J151" s="152"/>
      <c r="K151" s="148"/>
      <c r="L151" s="148"/>
      <c r="M151" s="148"/>
      <c r="N151" s="290"/>
      <c r="O151" s="230"/>
      <c r="P151" s="151"/>
      <c r="Q151" s="144"/>
      <c r="R151" s="144"/>
      <c r="S151" s="144"/>
      <c r="T151" s="144"/>
      <c r="U151" s="144"/>
      <c r="V151" s="144"/>
    </row>
    <row r="152" spans="1:22" ht="24.95" customHeight="1" x14ac:dyDescent="0.2">
      <c r="A152" s="7">
        <v>146</v>
      </c>
      <c r="B152" s="153"/>
      <c r="C152" s="147"/>
      <c r="D152" s="152"/>
      <c r="E152" s="152"/>
      <c r="F152" s="152"/>
      <c r="G152" s="152"/>
      <c r="H152" s="152"/>
      <c r="I152" s="152"/>
      <c r="J152" s="152"/>
      <c r="K152" s="148"/>
      <c r="L152" s="148"/>
      <c r="M152" s="148"/>
      <c r="N152" s="290"/>
      <c r="O152" s="230"/>
      <c r="P152" s="151"/>
      <c r="Q152" s="144"/>
      <c r="R152" s="144"/>
      <c r="S152" s="144"/>
      <c r="T152" s="144"/>
      <c r="U152" s="144"/>
      <c r="V152" s="144"/>
    </row>
    <row r="153" spans="1:22" ht="24.95" customHeight="1" x14ac:dyDescent="0.2">
      <c r="A153" s="7">
        <v>147</v>
      </c>
      <c r="B153" s="153"/>
      <c r="C153" s="147"/>
      <c r="D153" s="152"/>
      <c r="E153" s="152"/>
      <c r="F153" s="152"/>
      <c r="G153" s="152"/>
      <c r="H153" s="152"/>
      <c r="I153" s="152"/>
      <c r="J153" s="152"/>
      <c r="K153" s="148"/>
      <c r="L153" s="148"/>
      <c r="M153" s="148"/>
      <c r="N153" s="290"/>
      <c r="O153" s="230"/>
      <c r="P153" s="151"/>
      <c r="Q153" s="144"/>
      <c r="R153" s="144"/>
      <c r="S153" s="144"/>
      <c r="T153" s="144"/>
      <c r="U153" s="144"/>
      <c r="V153" s="144"/>
    </row>
    <row r="154" spans="1:22" ht="24.95" customHeight="1" x14ac:dyDescent="0.2">
      <c r="A154" s="7">
        <v>148</v>
      </c>
      <c r="B154" s="153"/>
      <c r="C154" s="147"/>
      <c r="D154" s="152"/>
      <c r="E154" s="152"/>
      <c r="F154" s="152"/>
      <c r="G154" s="152"/>
      <c r="H154" s="152"/>
      <c r="I154" s="152"/>
      <c r="J154" s="152"/>
      <c r="K154" s="148"/>
      <c r="L154" s="148"/>
      <c r="M154" s="148"/>
      <c r="N154" s="290"/>
      <c r="O154" s="230"/>
      <c r="P154" s="151"/>
      <c r="Q154" s="144"/>
      <c r="R154" s="144"/>
      <c r="S154" s="144"/>
      <c r="T154" s="144"/>
      <c r="U154" s="144"/>
      <c r="V154" s="144"/>
    </row>
    <row r="155" spans="1:22" ht="24.95" customHeight="1" x14ac:dyDescent="0.2">
      <c r="A155" s="7">
        <v>149</v>
      </c>
      <c r="B155" s="153"/>
      <c r="C155" s="147"/>
      <c r="D155" s="152"/>
      <c r="E155" s="152"/>
      <c r="F155" s="152"/>
      <c r="G155" s="152"/>
      <c r="H155" s="152"/>
      <c r="I155" s="152"/>
      <c r="J155" s="152"/>
      <c r="K155" s="148"/>
      <c r="L155" s="148"/>
      <c r="M155" s="148"/>
      <c r="N155" s="290"/>
      <c r="O155" s="230"/>
      <c r="P155" s="151"/>
      <c r="Q155" s="144"/>
      <c r="R155" s="144"/>
      <c r="S155" s="144"/>
      <c r="T155" s="144"/>
      <c r="U155" s="144"/>
      <c r="V155" s="144"/>
    </row>
    <row r="156" spans="1:22" ht="24.95" customHeight="1" x14ac:dyDescent="0.2">
      <c r="A156" s="7">
        <v>150</v>
      </c>
      <c r="B156" s="153"/>
      <c r="C156" s="147"/>
      <c r="D156" s="152"/>
      <c r="E156" s="152"/>
      <c r="F156" s="152"/>
      <c r="G156" s="152"/>
      <c r="H156" s="152"/>
      <c r="I156" s="152"/>
      <c r="J156" s="152"/>
      <c r="K156" s="148"/>
      <c r="L156" s="148"/>
      <c r="M156" s="148"/>
      <c r="N156" s="290"/>
      <c r="O156" s="230"/>
      <c r="P156" s="151"/>
      <c r="Q156" s="144"/>
      <c r="R156" s="144"/>
      <c r="S156" s="144"/>
      <c r="T156" s="144"/>
      <c r="U156" s="144"/>
      <c r="V156" s="144"/>
    </row>
    <row r="157" spans="1:22" ht="24.95" customHeight="1" x14ac:dyDescent="0.2">
      <c r="A157" s="7">
        <v>151</v>
      </c>
      <c r="B157" s="153"/>
      <c r="C157" s="147"/>
      <c r="D157" s="152"/>
      <c r="E157" s="152"/>
      <c r="F157" s="152"/>
      <c r="G157" s="152"/>
      <c r="H157" s="152"/>
      <c r="I157" s="152"/>
      <c r="J157" s="152"/>
      <c r="K157" s="148"/>
      <c r="L157" s="148"/>
      <c r="M157" s="148"/>
      <c r="N157" s="290"/>
      <c r="O157" s="230"/>
      <c r="P157" s="151"/>
      <c r="Q157" s="144"/>
      <c r="R157" s="144"/>
      <c r="S157" s="144"/>
      <c r="T157" s="144"/>
      <c r="U157" s="144"/>
      <c r="V157" s="144"/>
    </row>
    <row r="158" spans="1:22" ht="24.95" customHeight="1" x14ac:dyDescent="0.2">
      <c r="A158" s="7">
        <v>152</v>
      </c>
      <c r="B158" s="153"/>
      <c r="C158" s="147"/>
      <c r="D158" s="152"/>
      <c r="E158" s="152"/>
      <c r="F158" s="152"/>
      <c r="G158" s="152"/>
      <c r="H158" s="152"/>
      <c r="I158" s="152"/>
      <c r="J158" s="152"/>
      <c r="K158" s="148"/>
      <c r="L158" s="148"/>
      <c r="M158" s="148"/>
      <c r="N158" s="290"/>
      <c r="O158" s="230"/>
      <c r="P158" s="151"/>
      <c r="Q158" s="144"/>
      <c r="R158" s="144"/>
      <c r="S158" s="144"/>
      <c r="T158" s="144"/>
      <c r="U158" s="144"/>
      <c r="V158" s="144"/>
    </row>
    <row r="159" spans="1:22" ht="24.95" customHeight="1" x14ac:dyDescent="0.2">
      <c r="A159" s="7">
        <v>153</v>
      </c>
      <c r="B159" s="153"/>
      <c r="C159" s="147"/>
      <c r="D159" s="152"/>
      <c r="E159" s="152"/>
      <c r="F159" s="152"/>
      <c r="G159" s="152"/>
      <c r="H159" s="152"/>
      <c r="I159" s="152"/>
      <c r="J159" s="152"/>
      <c r="K159" s="148"/>
      <c r="L159" s="148"/>
      <c r="M159" s="148"/>
      <c r="N159" s="290"/>
      <c r="O159" s="230"/>
      <c r="P159" s="151"/>
      <c r="Q159" s="144"/>
      <c r="R159" s="144"/>
      <c r="S159" s="144"/>
      <c r="T159" s="144"/>
      <c r="U159" s="144"/>
      <c r="V159" s="144"/>
    </row>
    <row r="160" spans="1:22" ht="24.95" customHeight="1" x14ac:dyDescent="0.2">
      <c r="A160" s="7">
        <v>154</v>
      </c>
      <c r="B160" s="153"/>
      <c r="C160" s="147"/>
      <c r="D160" s="152"/>
      <c r="E160" s="152"/>
      <c r="F160" s="152"/>
      <c r="G160" s="152"/>
      <c r="H160" s="152"/>
      <c r="I160" s="152"/>
      <c r="J160" s="152"/>
      <c r="K160" s="148"/>
      <c r="L160" s="148"/>
      <c r="M160" s="148"/>
      <c r="N160" s="290"/>
      <c r="O160" s="230"/>
      <c r="P160" s="151"/>
      <c r="Q160" s="144"/>
      <c r="R160" s="144"/>
      <c r="S160" s="144"/>
      <c r="T160" s="144"/>
      <c r="U160" s="144"/>
      <c r="V160" s="144"/>
    </row>
    <row r="161" spans="1:22" ht="24.95" customHeight="1" x14ac:dyDescent="0.2">
      <c r="A161" s="7">
        <v>155</v>
      </c>
      <c r="B161" s="153"/>
      <c r="C161" s="147"/>
      <c r="D161" s="152"/>
      <c r="E161" s="152"/>
      <c r="F161" s="152"/>
      <c r="G161" s="152"/>
      <c r="H161" s="152"/>
      <c r="I161" s="152"/>
      <c r="J161" s="152"/>
      <c r="K161" s="148"/>
      <c r="L161" s="148"/>
      <c r="M161" s="148"/>
      <c r="N161" s="290"/>
      <c r="O161" s="230"/>
      <c r="P161" s="151"/>
      <c r="Q161" s="144"/>
      <c r="R161" s="144"/>
      <c r="S161" s="144"/>
      <c r="T161" s="144"/>
      <c r="U161" s="144"/>
      <c r="V161" s="144"/>
    </row>
    <row r="162" spans="1:22" ht="24.95" customHeight="1" x14ac:dyDescent="0.2">
      <c r="A162" s="7">
        <v>156</v>
      </c>
      <c r="B162" s="153"/>
      <c r="C162" s="147"/>
      <c r="D162" s="152"/>
      <c r="E162" s="152"/>
      <c r="F162" s="152"/>
      <c r="G162" s="152"/>
      <c r="H162" s="152"/>
      <c r="I162" s="152"/>
      <c r="J162" s="152"/>
      <c r="K162" s="148"/>
      <c r="L162" s="148"/>
      <c r="M162" s="148"/>
      <c r="N162" s="290"/>
      <c r="O162" s="230"/>
      <c r="P162" s="151"/>
      <c r="Q162" s="144"/>
      <c r="R162" s="144"/>
      <c r="S162" s="144"/>
      <c r="T162" s="144"/>
      <c r="U162" s="144"/>
      <c r="V162" s="144"/>
    </row>
    <row r="163" spans="1:22" ht="24.95" customHeight="1" x14ac:dyDescent="0.2">
      <c r="A163" s="7">
        <v>157</v>
      </c>
      <c r="B163" s="153"/>
      <c r="C163" s="147"/>
      <c r="D163" s="152"/>
      <c r="E163" s="152"/>
      <c r="F163" s="152"/>
      <c r="G163" s="152"/>
      <c r="H163" s="152"/>
      <c r="I163" s="152"/>
      <c r="J163" s="152"/>
      <c r="K163" s="148"/>
      <c r="L163" s="148"/>
      <c r="M163" s="148"/>
      <c r="N163" s="290"/>
      <c r="O163" s="230"/>
      <c r="P163" s="151"/>
      <c r="Q163" s="144"/>
      <c r="R163" s="144"/>
      <c r="S163" s="144"/>
      <c r="T163" s="144"/>
      <c r="U163" s="144"/>
      <c r="V163" s="144"/>
    </row>
    <row r="164" spans="1:22" ht="24.95" customHeight="1" x14ac:dyDescent="0.2">
      <c r="A164" s="7">
        <v>158</v>
      </c>
      <c r="B164" s="153"/>
      <c r="C164" s="147"/>
      <c r="D164" s="152"/>
      <c r="E164" s="152"/>
      <c r="F164" s="152"/>
      <c r="G164" s="152"/>
      <c r="H164" s="152"/>
      <c r="I164" s="152"/>
      <c r="J164" s="152"/>
      <c r="K164" s="148"/>
      <c r="L164" s="148"/>
      <c r="M164" s="148"/>
      <c r="N164" s="290"/>
      <c r="O164" s="230"/>
      <c r="P164" s="151"/>
      <c r="Q164" s="144"/>
      <c r="R164" s="144"/>
      <c r="S164" s="144"/>
      <c r="T164" s="144"/>
      <c r="U164" s="144"/>
      <c r="V164" s="144"/>
    </row>
    <row r="165" spans="1:22" ht="24.95" customHeight="1" x14ac:dyDescent="0.2">
      <c r="A165" s="7">
        <v>159</v>
      </c>
      <c r="B165" s="153"/>
      <c r="C165" s="147"/>
      <c r="D165" s="152"/>
      <c r="E165" s="152"/>
      <c r="F165" s="152"/>
      <c r="G165" s="152"/>
      <c r="H165" s="152"/>
      <c r="I165" s="152"/>
      <c r="J165" s="152"/>
      <c r="K165" s="148"/>
      <c r="L165" s="148"/>
      <c r="M165" s="148"/>
      <c r="N165" s="290"/>
      <c r="O165" s="230"/>
      <c r="P165" s="151"/>
      <c r="Q165" s="144"/>
      <c r="R165" s="144"/>
      <c r="S165" s="144"/>
      <c r="T165" s="144"/>
      <c r="U165" s="144"/>
      <c r="V165" s="144"/>
    </row>
    <row r="166" spans="1:22" ht="24.95" customHeight="1" x14ac:dyDescent="0.2">
      <c r="A166" s="7">
        <v>160</v>
      </c>
      <c r="B166" s="153"/>
      <c r="C166" s="147"/>
      <c r="D166" s="152"/>
      <c r="E166" s="152"/>
      <c r="F166" s="152"/>
      <c r="G166" s="152"/>
      <c r="H166" s="152"/>
      <c r="I166" s="152"/>
      <c r="J166" s="152"/>
      <c r="K166" s="148"/>
      <c r="L166" s="148"/>
      <c r="M166" s="148"/>
      <c r="N166" s="290"/>
      <c r="O166" s="230"/>
      <c r="P166" s="151"/>
      <c r="Q166" s="144"/>
      <c r="R166" s="144"/>
      <c r="S166" s="144"/>
      <c r="T166" s="144"/>
      <c r="U166" s="144"/>
      <c r="V166" s="144"/>
    </row>
    <row r="167" spans="1:22" ht="24.95" customHeight="1" x14ac:dyDescent="0.2">
      <c r="A167" s="7">
        <v>161</v>
      </c>
      <c r="B167" s="153"/>
      <c r="C167" s="147"/>
      <c r="D167" s="152"/>
      <c r="E167" s="152"/>
      <c r="F167" s="152"/>
      <c r="G167" s="152"/>
      <c r="H167" s="152"/>
      <c r="I167" s="152"/>
      <c r="J167" s="152"/>
      <c r="K167" s="148"/>
      <c r="L167" s="148"/>
      <c r="M167" s="148"/>
      <c r="N167" s="290"/>
      <c r="O167" s="230"/>
      <c r="P167" s="151"/>
      <c r="Q167" s="144"/>
      <c r="R167" s="144"/>
      <c r="S167" s="144"/>
      <c r="T167" s="144"/>
      <c r="U167" s="144"/>
      <c r="V167" s="144"/>
    </row>
    <row r="168" spans="1:22" ht="24.95" customHeight="1" x14ac:dyDescent="0.2">
      <c r="A168" s="7">
        <v>162</v>
      </c>
      <c r="B168" s="153"/>
      <c r="C168" s="147"/>
      <c r="D168" s="152"/>
      <c r="E168" s="152"/>
      <c r="F168" s="152"/>
      <c r="G168" s="152"/>
      <c r="H168" s="152"/>
      <c r="I168" s="152"/>
      <c r="J168" s="152"/>
      <c r="K168" s="148"/>
      <c r="L168" s="148"/>
      <c r="M168" s="148"/>
      <c r="N168" s="290"/>
      <c r="O168" s="230"/>
      <c r="P168" s="151"/>
      <c r="Q168" s="144"/>
      <c r="R168" s="144"/>
      <c r="S168" s="144"/>
      <c r="T168" s="144"/>
      <c r="U168" s="144"/>
      <c r="V168" s="144"/>
    </row>
    <row r="169" spans="1:22" ht="24.95" customHeight="1" x14ac:dyDescent="0.2">
      <c r="A169" s="7">
        <v>163</v>
      </c>
      <c r="B169" s="153"/>
      <c r="C169" s="147"/>
      <c r="D169" s="152"/>
      <c r="E169" s="152"/>
      <c r="F169" s="152"/>
      <c r="G169" s="152"/>
      <c r="H169" s="152"/>
      <c r="I169" s="152"/>
      <c r="J169" s="152"/>
      <c r="K169" s="148"/>
      <c r="L169" s="148"/>
      <c r="M169" s="148"/>
      <c r="N169" s="290"/>
      <c r="O169" s="230"/>
      <c r="P169" s="151"/>
      <c r="Q169" s="144"/>
      <c r="R169" s="144"/>
      <c r="S169" s="144"/>
      <c r="T169" s="144"/>
      <c r="U169" s="144"/>
      <c r="V169" s="144"/>
    </row>
    <row r="170" spans="1:22" ht="24.95" customHeight="1" x14ac:dyDescent="0.2">
      <c r="A170" s="7">
        <v>164</v>
      </c>
      <c r="B170" s="153"/>
      <c r="C170" s="147"/>
      <c r="D170" s="152"/>
      <c r="E170" s="152"/>
      <c r="F170" s="152"/>
      <c r="G170" s="152"/>
      <c r="H170" s="152"/>
      <c r="I170" s="152"/>
      <c r="J170" s="152"/>
      <c r="K170" s="148"/>
      <c r="L170" s="148"/>
      <c r="M170" s="148"/>
      <c r="N170" s="290"/>
      <c r="O170" s="230"/>
      <c r="P170" s="151"/>
      <c r="Q170" s="144"/>
      <c r="R170" s="144"/>
      <c r="S170" s="144"/>
      <c r="T170" s="144"/>
      <c r="U170" s="144"/>
      <c r="V170" s="144"/>
    </row>
    <row r="171" spans="1:22" ht="24.95" customHeight="1" x14ac:dyDescent="0.2">
      <c r="A171" s="7">
        <v>165</v>
      </c>
      <c r="B171" s="153"/>
      <c r="C171" s="147"/>
      <c r="D171" s="152"/>
      <c r="E171" s="152"/>
      <c r="F171" s="152"/>
      <c r="G171" s="152"/>
      <c r="H171" s="152"/>
      <c r="I171" s="152"/>
      <c r="J171" s="152"/>
      <c r="K171" s="148"/>
      <c r="L171" s="148"/>
      <c r="M171" s="148"/>
      <c r="N171" s="290"/>
      <c r="O171" s="230"/>
      <c r="P171" s="151"/>
      <c r="Q171" s="144"/>
      <c r="R171" s="144"/>
      <c r="S171" s="144"/>
      <c r="T171" s="144"/>
      <c r="U171" s="144"/>
      <c r="V171" s="144"/>
    </row>
    <row r="172" spans="1:22" ht="24.95" customHeight="1" x14ac:dyDescent="0.2">
      <c r="A172" s="7">
        <v>166</v>
      </c>
      <c r="B172" s="153"/>
      <c r="C172" s="147"/>
      <c r="D172" s="152"/>
      <c r="E172" s="152"/>
      <c r="F172" s="152"/>
      <c r="G172" s="152"/>
      <c r="H172" s="152"/>
      <c r="I172" s="152"/>
      <c r="J172" s="152"/>
      <c r="K172" s="148"/>
      <c r="L172" s="148"/>
      <c r="M172" s="148"/>
      <c r="N172" s="290"/>
      <c r="O172" s="230"/>
      <c r="P172" s="151"/>
      <c r="Q172" s="144"/>
      <c r="R172" s="144"/>
      <c r="S172" s="144"/>
      <c r="T172" s="144"/>
      <c r="U172" s="144"/>
      <c r="V172" s="144"/>
    </row>
    <row r="173" spans="1:22" ht="24.95" customHeight="1" x14ac:dyDescent="0.2">
      <c r="A173" s="7">
        <v>167</v>
      </c>
      <c r="B173" s="153"/>
      <c r="C173" s="147"/>
      <c r="D173" s="152"/>
      <c r="E173" s="152"/>
      <c r="F173" s="152"/>
      <c r="G173" s="152"/>
      <c r="H173" s="152"/>
      <c r="I173" s="152"/>
      <c r="J173" s="152"/>
      <c r="K173" s="148"/>
      <c r="L173" s="148"/>
      <c r="M173" s="148"/>
      <c r="N173" s="290"/>
      <c r="O173" s="230"/>
      <c r="P173" s="151"/>
      <c r="Q173" s="144"/>
      <c r="R173" s="144"/>
      <c r="S173" s="144"/>
      <c r="T173" s="144"/>
      <c r="U173" s="144"/>
      <c r="V173" s="144"/>
    </row>
    <row r="174" spans="1:22" ht="24.95" customHeight="1" x14ac:dyDescent="0.2">
      <c r="A174" s="7">
        <v>168</v>
      </c>
      <c r="B174" s="153"/>
      <c r="C174" s="147"/>
      <c r="D174" s="152"/>
      <c r="E174" s="152"/>
      <c r="F174" s="152"/>
      <c r="G174" s="152"/>
      <c r="H174" s="152"/>
      <c r="I174" s="152"/>
      <c r="J174" s="152"/>
      <c r="K174" s="148"/>
      <c r="L174" s="148"/>
      <c r="M174" s="148"/>
      <c r="N174" s="290"/>
      <c r="O174" s="230"/>
      <c r="P174" s="151"/>
      <c r="Q174" s="144"/>
      <c r="R174" s="144"/>
      <c r="S174" s="144"/>
      <c r="T174" s="144"/>
      <c r="U174" s="144"/>
      <c r="V174" s="144"/>
    </row>
    <row r="175" spans="1:22" ht="24.95" customHeight="1" x14ac:dyDescent="0.2">
      <c r="A175" s="7">
        <v>169</v>
      </c>
      <c r="B175" s="153"/>
      <c r="C175" s="147"/>
      <c r="D175" s="152"/>
      <c r="E175" s="152"/>
      <c r="F175" s="152"/>
      <c r="G175" s="152"/>
      <c r="H175" s="152"/>
      <c r="I175" s="152"/>
      <c r="J175" s="152"/>
      <c r="K175" s="148"/>
      <c r="L175" s="148"/>
      <c r="M175" s="148"/>
      <c r="N175" s="290"/>
      <c r="O175" s="230"/>
      <c r="P175" s="151"/>
      <c r="Q175" s="144"/>
      <c r="R175" s="144"/>
      <c r="S175" s="144"/>
      <c r="T175" s="144"/>
      <c r="U175" s="144"/>
      <c r="V175" s="144"/>
    </row>
    <row r="176" spans="1:22" ht="24.95" customHeight="1" x14ac:dyDescent="0.2">
      <c r="A176" s="7">
        <v>170</v>
      </c>
      <c r="B176" s="153"/>
      <c r="C176" s="147"/>
      <c r="D176" s="152"/>
      <c r="E176" s="152"/>
      <c r="F176" s="152"/>
      <c r="G176" s="152"/>
      <c r="H176" s="152"/>
      <c r="I176" s="152"/>
      <c r="J176" s="152"/>
      <c r="K176" s="148"/>
      <c r="L176" s="148"/>
      <c r="M176" s="148"/>
      <c r="N176" s="290"/>
      <c r="O176" s="230"/>
      <c r="P176" s="151"/>
      <c r="Q176" s="144"/>
      <c r="R176" s="144"/>
      <c r="S176" s="144"/>
      <c r="T176" s="144"/>
      <c r="U176" s="144"/>
      <c r="V176" s="144"/>
    </row>
    <row r="177" spans="1:22" ht="24.95" customHeight="1" x14ac:dyDescent="0.2">
      <c r="A177" s="7">
        <v>171</v>
      </c>
      <c r="B177" s="153"/>
      <c r="C177" s="147"/>
      <c r="D177" s="152"/>
      <c r="E177" s="152"/>
      <c r="F177" s="152"/>
      <c r="G177" s="152"/>
      <c r="H177" s="152"/>
      <c r="I177" s="152"/>
      <c r="J177" s="152"/>
      <c r="K177" s="148"/>
      <c r="L177" s="148"/>
      <c r="M177" s="148"/>
      <c r="N177" s="290"/>
      <c r="O177" s="230"/>
      <c r="P177" s="151"/>
      <c r="Q177" s="144"/>
      <c r="R177" s="144"/>
      <c r="S177" s="144"/>
      <c r="T177" s="144"/>
      <c r="U177" s="144"/>
      <c r="V177" s="144"/>
    </row>
    <row r="178" spans="1:22" ht="24.95" customHeight="1" x14ac:dyDescent="0.2">
      <c r="A178" s="7">
        <v>172</v>
      </c>
      <c r="B178" s="153"/>
      <c r="C178" s="147"/>
      <c r="D178" s="152"/>
      <c r="E178" s="152"/>
      <c r="F178" s="152"/>
      <c r="G178" s="152"/>
      <c r="H178" s="152"/>
      <c r="I178" s="152"/>
      <c r="J178" s="152"/>
      <c r="K178" s="148"/>
      <c r="L178" s="148"/>
      <c r="M178" s="148"/>
      <c r="N178" s="290"/>
      <c r="O178" s="230"/>
      <c r="P178" s="151"/>
      <c r="Q178" s="144"/>
      <c r="R178" s="144"/>
      <c r="S178" s="144"/>
      <c r="T178" s="144"/>
      <c r="U178" s="144"/>
      <c r="V178" s="144"/>
    </row>
    <row r="179" spans="1:22" ht="24.95" customHeight="1" x14ac:dyDescent="0.2">
      <c r="A179" s="7">
        <v>173</v>
      </c>
      <c r="B179" s="153"/>
      <c r="C179" s="147"/>
      <c r="D179" s="152"/>
      <c r="E179" s="152"/>
      <c r="F179" s="152"/>
      <c r="G179" s="152"/>
      <c r="H179" s="152"/>
      <c r="I179" s="152"/>
      <c r="J179" s="152"/>
      <c r="K179" s="148"/>
      <c r="L179" s="148"/>
      <c r="M179" s="148"/>
      <c r="N179" s="290"/>
      <c r="O179" s="230"/>
      <c r="P179" s="151"/>
      <c r="Q179" s="144"/>
      <c r="R179" s="144"/>
      <c r="S179" s="144"/>
      <c r="T179" s="144"/>
      <c r="U179" s="144"/>
      <c r="V179" s="144"/>
    </row>
    <row r="180" spans="1:22" ht="24.95" customHeight="1" x14ac:dyDescent="0.2">
      <c r="A180" s="7">
        <v>174</v>
      </c>
      <c r="B180" s="153"/>
      <c r="C180" s="147"/>
      <c r="D180" s="152"/>
      <c r="E180" s="152"/>
      <c r="F180" s="152"/>
      <c r="G180" s="152"/>
      <c r="H180" s="152"/>
      <c r="I180" s="152"/>
      <c r="J180" s="152"/>
      <c r="K180" s="148"/>
      <c r="L180" s="148"/>
      <c r="M180" s="148"/>
      <c r="N180" s="290"/>
      <c r="O180" s="230"/>
      <c r="P180" s="151"/>
      <c r="Q180" s="144"/>
      <c r="R180" s="144"/>
      <c r="S180" s="144"/>
      <c r="T180" s="144"/>
      <c r="U180" s="144"/>
      <c r="V180" s="144"/>
    </row>
    <row r="181" spans="1:22" ht="24.95" customHeight="1" x14ac:dyDescent="0.2">
      <c r="A181" s="7">
        <v>175</v>
      </c>
      <c r="B181" s="153"/>
      <c r="C181" s="147"/>
      <c r="D181" s="152"/>
      <c r="E181" s="152"/>
      <c r="F181" s="152"/>
      <c r="G181" s="152"/>
      <c r="H181" s="152"/>
      <c r="I181" s="152"/>
      <c r="J181" s="152"/>
      <c r="K181" s="148"/>
      <c r="L181" s="148"/>
      <c r="M181" s="148"/>
      <c r="N181" s="290"/>
      <c r="O181" s="230"/>
      <c r="P181" s="151"/>
      <c r="Q181" s="144"/>
      <c r="R181" s="144"/>
      <c r="S181" s="144"/>
      <c r="T181" s="144"/>
      <c r="U181" s="144"/>
      <c r="V181" s="144"/>
    </row>
    <row r="182" spans="1:22" ht="24.95" customHeight="1" x14ac:dyDescent="0.2">
      <c r="A182" s="7">
        <v>176</v>
      </c>
      <c r="B182" s="153"/>
      <c r="C182" s="147"/>
      <c r="D182" s="152"/>
      <c r="E182" s="152"/>
      <c r="F182" s="152"/>
      <c r="G182" s="152"/>
      <c r="H182" s="152"/>
      <c r="I182" s="152"/>
      <c r="J182" s="152"/>
      <c r="K182" s="148"/>
      <c r="L182" s="148"/>
      <c r="M182" s="148"/>
      <c r="N182" s="290"/>
      <c r="O182" s="230"/>
      <c r="P182" s="151"/>
      <c r="Q182" s="144"/>
      <c r="R182" s="144"/>
      <c r="S182" s="144"/>
      <c r="T182" s="144"/>
      <c r="U182" s="144"/>
      <c r="V182" s="144"/>
    </row>
    <row r="183" spans="1:22" ht="24.95" customHeight="1" x14ac:dyDescent="0.2">
      <c r="A183" s="7">
        <v>177</v>
      </c>
      <c r="B183" s="153"/>
      <c r="C183" s="147"/>
      <c r="D183" s="152"/>
      <c r="E183" s="152"/>
      <c r="F183" s="152"/>
      <c r="G183" s="152"/>
      <c r="H183" s="152"/>
      <c r="I183" s="152"/>
      <c r="J183" s="152"/>
      <c r="K183" s="148"/>
      <c r="L183" s="148"/>
      <c r="M183" s="148"/>
      <c r="N183" s="290"/>
      <c r="O183" s="230"/>
      <c r="P183" s="151"/>
      <c r="Q183" s="144"/>
      <c r="R183" s="144"/>
      <c r="S183" s="144"/>
      <c r="T183" s="144"/>
      <c r="U183" s="144"/>
      <c r="V183" s="144"/>
    </row>
    <row r="184" spans="1:22" ht="24.95" customHeight="1" x14ac:dyDescent="0.2">
      <c r="A184" s="7">
        <v>178</v>
      </c>
      <c r="B184" s="153"/>
      <c r="C184" s="147"/>
      <c r="D184" s="152"/>
      <c r="E184" s="152"/>
      <c r="F184" s="152"/>
      <c r="G184" s="152"/>
      <c r="H184" s="152"/>
      <c r="I184" s="152"/>
      <c r="J184" s="152"/>
      <c r="K184" s="148"/>
      <c r="L184" s="148"/>
      <c r="M184" s="148"/>
      <c r="N184" s="290"/>
      <c r="O184" s="230"/>
      <c r="P184" s="151"/>
      <c r="Q184" s="144"/>
      <c r="R184" s="144"/>
      <c r="S184" s="144"/>
      <c r="T184" s="144"/>
      <c r="U184" s="144"/>
      <c r="V184" s="144"/>
    </row>
    <row r="185" spans="1:22" ht="24.95" customHeight="1" x14ac:dyDescent="0.2">
      <c r="A185" s="7">
        <v>179</v>
      </c>
      <c r="B185" s="153"/>
      <c r="C185" s="147"/>
      <c r="D185" s="152"/>
      <c r="E185" s="152"/>
      <c r="F185" s="152"/>
      <c r="G185" s="152"/>
      <c r="H185" s="152"/>
      <c r="I185" s="152"/>
      <c r="J185" s="152"/>
      <c r="K185" s="148"/>
      <c r="L185" s="148"/>
      <c r="M185" s="148"/>
      <c r="N185" s="290"/>
      <c r="O185" s="230"/>
      <c r="P185" s="151"/>
      <c r="Q185" s="144"/>
      <c r="R185" s="144"/>
      <c r="S185" s="144"/>
      <c r="T185" s="144"/>
      <c r="U185" s="144"/>
      <c r="V185" s="144"/>
    </row>
    <row r="186" spans="1:22" ht="24.95" customHeight="1" x14ac:dyDescent="0.2">
      <c r="A186" s="7">
        <v>180</v>
      </c>
      <c r="B186" s="153"/>
      <c r="C186" s="147"/>
      <c r="D186" s="152"/>
      <c r="E186" s="152"/>
      <c r="F186" s="152"/>
      <c r="G186" s="152"/>
      <c r="H186" s="152"/>
      <c r="I186" s="152"/>
      <c r="J186" s="152"/>
      <c r="K186" s="148"/>
      <c r="L186" s="148"/>
      <c r="M186" s="148"/>
      <c r="N186" s="290"/>
      <c r="O186" s="230"/>
      <c r="P186" s="151"/>
      <c r="Q186" s="144"/>
      <c r="R186" s="144"/>
      <c r="S186" s="144"/>
      <c r="T186" s="144"/>
      <c r="U186" s="144"/>
      <c r="V186" s="144"/>
    </row>
    <row r="187" spans="1:22" ht="24.95" customHeight="1" x14ac:dyDescent="0.2">
      <c r="A187" s="7">
        <v>181</v>
      </c>
      <c r="B187" s="153"/>
      <c r="C187" s="147"/>
      <c r="D187" s="152"/>
      <c r="E187" s="152"/>
      <c r="F187" s="152"/>
      <c r="G187" s="152"/>
      <c r="H187" s="152"/>
      <c r="I187" s="152"/>
      <c r="J187" s="152"/>
      <c r="K187" s="148"/>
      <c r="L187" s="148"/>
      <c r="M187" s="148"/>
      <c r="N187" s="290"/>
      <c r="O187" s="230"/>
      <c r="P187" s="151"/>
      <c r="Q187" s="144"/>
      <c r="R187" s="144"/>
      <c r="S187" s="144"/>
      <c r="T187" s="144"/>
      <c r="U187" s="144"/>
      <c r="V187" s="144"/>
    </row>
    <row r="188" spans="1:22" ht="24.95" customHeight="1" x14ac:dyDescent="0.2">
      <c r="A188" s="7">
        <v>182</v>
      </c>
      <c r="B188" s="153"/>
      <c r="C188" s="147"/>
      <c r="D188" s="152"/>
      <c r="E188" s="152"/>
      <c r="F188" s="152"/>
      <c r="G188" s="152"/>
      <c r="H188" s="152"/>
      <c r="I188" s="152"/>
      <c r="J188" s="152"/>
      <c r="K188" s="148"/>
      <c r="L188" s="148"/>
      <c r="M188" s="148"/>
      <c r="N188" s="290"/>
      <c r="O188" s="230"/>
      <c r="P188" s="151"/>
      <c r="Q188" s="144"/>
      <c r="R188" s="144"/>
      <c r="S188" s="144"/>
      <c r="T188" s="144"/>
      <c r="U188" s="144"/>
      <c r="V188" s="144"/>
    </row>
    <row r="189" spans="1:22" ht="24.95" customHeight="1" x14ac:dyDescent="0.2">
      <c r="A189" s="7">
        <v>183</v>
      </c>
      <c r="B189" s="153"/>
      <c r="C189" s="147"/>
      <c r="D189" s="152"/>
      <c r="E189" s="152"/>
      <c r="F189" s="152"/>
      <c r="G189" s="152"/>
      <c r="H189" s="152"/>
      <c r="I189" s="152"/>
      <c r="J189" s="152"/>
      <c r="K189" s="148"/>
      <c r="L189" s="148"/>
      <c r="M189" s="148"/>
      <c r="N189" s="290"/>
      <c r="O189" s="230"/>
      <c r="P189" s="151"/>
      <c r="Q189" s="144"/>
      <c r="R189" s="144"/>
      <c r="S189" s="144"/>
      <c r="T189" s="144"/>
      <c r="U189" s="144"/>
      <c r="V189" s="144"/>
    </row>
    <row r="190" spans="1:22" ht="24.95" customHeight="1" x14ac:dyDescent="0.2">
      <c r="A190" s="7">
        <v>184</v>
      </c>
      <c r="B190" s="153"/>
      <c r="C190" s="147"/>
      <c r="D190" s="152"/>
      <c r="E190" s="152"/>
      <c r="F190" s="152"/>
      <c r="G190" s="152"/>
      <c r="H190" s="152"/>
      <c r="I190" s="152"/>
      <c r="J190" s="152"/>
      <c r="K190" s="148"/>
      <c r="L190" s="148"/>
      <c r="M190" s="148"/>
      <c r="N190" s="290"/>
      <c r="O190" s="230"/>
      <c r="P190" s="151"/>
      <c r="Q190" s="144"/>
      <c r="R190" s="144"/>
      <c r="S190" s="144"/>
      <c r="T190" s="144"/>
      <c r="U190" s="144"/>
      <c r="V190" s="144"/>
    </row>
    <row r="191" spans="1:22" ht="24.95" customHeight="1" x14ac:dyDescent="0.2">
      <c r="A191" s="7">
        <v>185</v>
      </c>
      <c r="B191" s="153"/>
      <c r="C191" s="147"/>
      <c r="D191" s="152"/>
      <c r="E191" s="152"/>
      <c r="F191" s="152"/>
      <c r="G191" s="152"/>
      <c r="H191" s="152"/>
      <c r="I191" s="152"/>
      <c r="J191" s="152"/>
      <c r="K191" s="148"/>
      <c r="L191" s="148"/>
      <c r="M191" s="148"/>
      <c r="N191" s="290"/>
      <c r="O191" s="230"/>
      <c r="P191" s="151"/>
      <c r="Q191" s="144"/>
      <c r="R191" s="144"/>
      <c r="S191" s="144"/>
      <c r="T191" s="144"/>
      <c r="U191" s="144"/>
      <c r="V191" s="144"/>
    </row>
    <row r="192" spans="1:22" ht="24.95" customHeight="1" x14ac:dyDescent="0.2">
      <c r="A192" s="7">
        <v>186</v>
      </c>
      <c r="B192" s="153"/>
      <c r="C192" s="147"/>
      <c r="D192" s="152"/>
      <c r="E192" s="152"/>
      <c r="F192" s="152"/>
      <c r="G192" s="152"/>
      <c r="H192" s="152"/>
      <c r="I192" s="152"/>
      <c r="J192" s="152"/>
      <c r="K192" s="148"/>
      <c r="L192" s="148"/>
      <c r="M192" s="148"/>
      <c r="N192" s="290"/>
      <c r="O192" s="230"/>
      <c r="P192" s="151"/>
      <c r="Q192" s="144"/>
      <c r="R192" s="144"/>
      <c r="S192" s="144"/>
      <c r="T192" s="144"/>
      <c r="U192" s="144"/>
      <c r="V192" s="144"/>
    </row>
    <row r="193" spans="1:22" ht="24.95" customHeight="1" x14ac:dyDescent="0.2">
      <c r="A193" s="7">
        <v>187</v>
      </c>
      <c r="B193" s="153"/>
      <c r="C193" s="147"/>
      <c r="D193" s="152"/>
      <c r="E193" s="152"/>
      <c r="F193" s="152"/>
      <c r="G193" s="152"/>
      <c r="H193" s="152"/>
      <c r="I193" s="152"/>
      <c r="J193" s="152"/>
      <c r="K193" s="148"/>
      <c r="L193" s="148"/>
      <c r="M193" s="148"/>
      <c r="N193" s="290"/>
      <c r="O193" s="230"/>
      <c r="P193" s="151"/>
      <c r="Q193" s="144"/>
      <c r="R193" s="144"/>
      <c r="S193" s="144"/>
      <c r="T193" s="144"/>
      <c r="U193" s="144"/>
      <c r="V193" s="144"/>
    </row>
    <row r="194" spans="1:22" ht="24.95" customHeight="1" x14ac:dyDescent="0.2">
      <c r="A194" s="7">
        <v>188</v>
      </c>
      <c r="B194" s="153"/>
      <c r="C194" s="147"/>
      <c r="D194" s="152"/>
      <c r="E194" s="152"/>
      <c r="F194" s="152"/>
      <c r="G194" s="152"/>
      <c r="H194" s="152"/>
      <c r="I194" s="152"/>
      <c r="J194" s="152"/>
      <c r="K194" s="148"/>
      <c r="L194" s="148"/>
      <c r="M194" s="148"/>
      <c r="N194" s="290"/>
      <c r="O194" s="230"/>
      <c r="P194" s="151"/>
      <c r="Q194" s="144"/>
      <c r="R194" s="144"/>
      <c r="S194" s="144"/>
      <c r="T194" s="144"/>
      <c r="U194" s="144"/>
      <c r="V194" s="144"/>
    </row>
    <row r="195" spans="1:22" ht="24.95" customHeight="1" x14ac:dyDescent="0.2">
      <c r="A195" s="7">
        <v>189</v>
      </c>
      <c r="B195" s="153"/>
      <c r="C195" s="147"/>
      <c r="D195" s="152"/>
      <c r="E195" s="152"/>
      <c r="F195" s="152"/>
      <c r="G195" s="152"/>
      <c r="H195" s="152"/>
      <c r="I195" s="152"/>
      <c r="J195" s="152"/>
      <c r="K195" s="148"/>
      <c r="L195" s="148"/>
      <c r="M195" s="148"/>
      <c r="N195" s="290"/>
      <c r="O195" s="230"/>
      <c r="P195" s="151"/>
      <c r="Q195" s="144"/>
      <c r="R195" s="144"/>
      <c r="S195" s="144"/>
      <c r="T195" s="144"/>
      <c r="U195" s="144"/>
      <c r="V195" s="144"/>
    </row>
    <row r="196" spans="1:22" ht="24.95" customHeight="1" x14ac:dyDescent="0.2">
      <c r="A196" s="7">
        <v>190</v>
      </c>
      <c r="B196" s="153"/>
      <c r="C196" s="267"/>
      <c r="D196" s="152"/>
      <c r="E196" s="152"/>
      <c r="F196" s="152"/>
      <c r="G196" s="152"/>
      <c r="H196" s="152"/>
      <c r="I196" s="152"/>
      <c r="J196" s="152"/>
      <c r="K196" s="152"/>
      <c r="L196" s="152"/>
      <c r="M196" s="152"/>
      <c r="N196" s="292"/>
      <c r="O196" s="268"/>
      <c r="P196" s="151"/>
      <c r="Q196" s="144"/>
      <c r="R196" s="144"/>
      <c r="S196" s="144"/>
      <c r="T196" s="144"/>
      <c r="U196" s="144"/>
      <c r="V196" s="144"/>
    </row>
    <row r="197" spans="1:22" ht="24.95" customHeight="1" x14ac:dyDescent="0.2">
      <c r="A197" s="7">
        <v>191</v>
      </c>
      <c r="B197" s="153"/>
      <c r="C197" s="267"/>
      <c r="D197" s="152"/>
      <c r="E197" s="152"/>
      <c r="F197" s="152"/>
      <c r="G197" s="152"/>
      <c r="H197" s="152"/>
      <c r="I197" s="152"/>
      <c r="J197" s="152"/>
      <c r="K197" s="152"/>
      <c r="L197" s="152"/>
      <c r="M197" s="152"/>
      <c r="N197" s="292"/>
      <c r="O197" s="268"/>
      <c r="P197" s="151"/>
      <c r="Q197" s="144"/>
      <c r="R197" s="144"/>
      <c r="S197" s="144"/>
      <c r="T197" s="144"/>
      <c r="U197" s="144"/>
      <c r="V197" s="144"/>
    </row>
    <row r="198" spans="1:22" ht="24.95" customHeight="1" x14ac:dyDescent="0.2">
      <c r="A198" s="7">
        <v>192</v>
      </c>
      <c r="B198" s="153"/>
      <c r="C198" s="267"/>
      <c r="D198" s="152"/>
      <c r="E198" s="152"/>
      <c r="F198" s="152"/>
      <c r="G198" s="152"/>
      <c r="H198" s="152"/>
      <c r="I198" s="152"/>
      <c r="J198" s="152"/>
      <c r="K198" s="152"/>
      <c r="L198" s="152"/>
      <c r="M198" s="152"/>
      <c r="N198" s="292"/>
      <c r="O198" s="268"/>
      <c r="P198" s="151"/>
      <c r="Q198" s="144"/>
      <c r="R198" s="144"/>
      <c r="S198" s="144"/>
      <c r="T198" s="144"/>
      <c r="U198" s="144"/>
      <c r="V198" s="144"/>
    </row>
    <row r="199" spans="1:22" ht="24.95" customHeight="1" x14ac:dyDescent="0.2">
      <c r="A199" s="7">
        <v>193</v>
      </c>
      <c r="B199" s="153"/>
      <c r="C199" s="267"/>
      <c r="D199" s="152"/>
      <c r="E199" s="152"/>
      <c r="F199" s="152"/>
      <c r="G199" s="152"/>
      <c r="H199" s="152"/>
      <c r="I199" s="152"/>
      <c r="J199" s="152"/>
      <c r="K199" s="152"/>
      <c r="L199" s="152"/>
      <c r="M199" s="152"/>
      <c r="N199" s="292"/>
      <c r="O199" s="268"/>
      <c r="P199" s="151"/>
      <c r="Q199" s="144"/>
      <c r="R199" s="144"/>
      <c r="S199" s="144"/>
      <c r="T199" s="144"/>
      <c r="U199" s="144"/>
      <c r="V199" s="144"/>
    </row>
    <row r="200" spans="1:22" ht="24.95" customHeight="1" x14ac:dyDescent="0.2">
      <c r="A200" s="7">
        <v>194</v>
      </c>
      <c r="B200" s="153"/>
      <c r="C200" s="267"/>
      <c r="D200" s="152"/>
      <c r="E200" s="152"/>
      <c r="F200" s="152"/>
      <c r="G200" s="152"/>
      <c r="H200" s="152"/>
      <c r="I200" s="152"/>
      <c r="J200" s="152"/>
      <c r="K200" s="152"/>
      <c r="L200" s="152"/>
      <c r="M200" s="152"/>
      <c r="N200" s="292"/>
      <c r="O200" s="268"/>
      <c r="P200" s="151"/>
      <c r="Q200" s="144"/>
      <c r="R200" s="144"/>
      <c r="S200" s="144"/>
      <c r="T200" s="144"/>
      <c r="U200" s="144"/>
      <c r="V200" s="144"/>
    </row>
    <row r="201" spans="1:22" ht="24.95" customHeight="1" x14ac:dyDescent="0.2">
      <c r="A201" s="7">
        <v>195</v>
      </c>
      <c r="B201" s="153"/>
      <c r="C201" s="267"/>
      <c r="D201" s="152"/>
      <c r="E201" s="152"/>
      <c r="F201" s="152"/>
      <c r="G201" s="152"/>
      <c r="H201" s="152"/>
      <c r="I201" s="152"/>
      <c r="J201" s="152"/>
      <c r="K201" s="152"/>
      <c r="L201" s="152"/>
      <c r="M201" s="152"/>
      <c r="N201" s="292"/>
      <c r="O201" s="268"/>
      <c r="P201" s="151"/>
      <c r="Q201" s="144"/>
      <c r="R201" s="144"/>
      <c r="S201" s="144"/>
      <c r="T201" s="144"/>
      <c r="U201" s="144"/>
      <c r="V201" s="144"/>
    </row>
    <row r="202" spans="1:22" ht="24.95" customHeight="1" x14ac:dyDescent="0.2">
      <c r="A202" s="7">
        <v>196</v>
      </c>
      <c r="B202" s="153"/>
      <c r="C202" s="267"/>
      <c r="D202" s="152"/>
      <c r="E202" s="152"/>
      <c r="F202" s="152"/>
      <c r="G202" s="152"/>
      <c r="H202" s="152"/>
      <c r="I202" s="152"/>
      <c r="J202" s="152"/>
      <c r="K202" s="152"/>
      <c r="L202" s="152"/>
      <c r="M202" s="152"/>
      <c r="N202" s="292"/>
      <c r="O202" s="268"/>
      <c r="P202" s="151"/>
      <c r="Q202" s="144"/>
      <c r="R202" s="144"/>
      <c r="S202" s="144"/>
      <c r="T202" s="144"/>
      <c r="U202" s="144"/>
      <c r="V202" s="144"/>
    </row>
    <row r="203" spans="1:22" ht="24.95" customHeight="1" x14ac:dyDescent="0.2">
      <c r="A203" s="7">
        <v>197</v>
      </c>
      <c r="B203" s="153"/>
      <c r="C203" s="267"/>
      <c r="D203" s="152"/>
      <c r="E203" s="152"/>
      <c r="F203" s="152"/>
      <c r="G203" s="152"/>
      <c r="H203" s="152"/>
      <c r="I203" s="152"/>
      <c r="J203" s="152"/>
      <c r="K203" s="152"/>
      <c r="L203" s="152"/>
      <c r="M203" s="152"/>
      <c r="N203" s="292"/>
      <c r="O203" s="268"/>
      <c r="P203" s="151"/>
      <c r="Q203" s="144"/>
      <c r="R203" s="144"/>
      <c r="S203" s="144"/>
      <c r="T203" s="144"/>
      <c r="U203" s="144"/>
      <c r="V203" s="144"/>
    </row>
    <row r="204" spans="1:22" ht="24.95" customHeight="1" x14ac:dyDescent="0.2">
      <c r="A204" s="7">
        <v>198</v>
      </c>
      <c r="B204" s="153"/>
      <c r="C204" s="267"/>
      <c r="D204" s="152"/>
      <c r="E204" s="152"/>
      <c r="F204" s="152"/>
      <c r="G204" s="152"/>
      <c r="H204" s="152"/>
      <c r="I204" s="152"/>
      <c r="J204" s="152"/>
      <c r="K204" s="152"/>
      <c r="L204" s="152"/>
      <c r="M204" s="152"/>
      <c r="N204" s="292"/>
      <c r="O204" s="268"/>
      <c r="P204" s="151"/>
      <c r="Q204" s="144"/>
      <c r="R204" s="144"/>
      <c r="S204" s="144"/>
      <c r="T204" s="144"/>
      <c r="U204" s="144"/>
      <c r="V204" s="144"/>
    </row>
    <row r="205" spans="1:22" ht="24.95" customHeight="1" x14ac:dyDescent="0.2">
      <c r="A205" s="7">
        <v>199</v>
      </c>
      <c r="B205" s="153"/>
      <c r="C205" s="267"/>
      <c r="D205" s="152"/>
      <c r="E205" s="152"/>
      <c r="F205" s="152"/>
      <c r="G205" s="152"/>
      <c r="H205" s="152"/>
      <c r="I205" s="152"/>
      <c r="J205" s="152"/>
      <c r="K205" s="152"/>
      <c r="L205" s="152"/>
      <c r="M205" s="152"/>
      <c r="N205" s="292"/>
      <c r="O205" s="268"/>
      <c r="P205" s="151"/>
      <c r="Q205" s="144"/>
      <c r="R205" s="144"/>
      <c r="S205" s="144"/>
      <c r="T205" s="144"/>
      <c r="U205" s="144"/>
      <c r="V205" s="144"/>
    </row>
    <row r="206" spans="1:22" ht="24.95" customHeight="1" thickBot="1" x14ac:dyDescent="0.25">
      <c r="A206" s="7">
        <v>200</v>
      </c>
      <c r="B206" s="154"/>
      <c r="C206" s="158"/>
      <c r="D206" s="155"/>
      <c r="E206" s="155"/>
      <c r="F206" s="155"/>
      <c r="G206" s="155"/>
      <c r="H206" s="155"/>
      <c r="I206" s="155"/>
      <c r="J206" s="155"/>
      <c r="K206" s="155"/>
      <c r="L206" s="155"/>
      <c r="M206" s="155"/>
      <c r="N206" s="291"/>
      <c r="O206" s="231"/>
      <c r="P206" s="156"/>
      <c r="Q206" s="144"/>
      <c r="R206" s="144"/>
      <c r="S206" s="144"/>
      <c r="T206" s="144"/>
      <c r="U206" s="144"/>
      <c r="V206" s="144"/>
    </row>
  </sheetData>
  <sheetProtection sheet="1" objects="1" scenarios="1"/>
  <mergeCells count="9">
    <mergeCell ref="P2:P4"/>
    <mergeCell ref="A2:B2"/>
    <mergeCell ref="A1:P1"/>
    <mergeCell ref="A3:B3"/>
    <mergeCell ref="A5:B5"/>
    <mergeCell ref="A4:B4"/>
    <mergeCell ref="D3:N5"/>
    <mergeCell ref="D2:N2"/>
    <mergeCell ref="O2:O4"/>
  </mergeCells>
  <dataValidations count="3">
    <dataValidation type="date" allowBlank="1" showInputMessage="1" showErrorMessage="1" errorTitle="Date of birth out of range" error="For inclusion in this universe, the patient must have a date of birth between the dates of 1/1/2016 and 12/31/2016, inclusive. " prompt="Include children born on or after January 1, 2016, and on or before December 31, 2016: Enter a date between 1/01/2016 12/31/2016" sqref="C7:C206" xr:uid="{00000000-0002-0000-0200-000000000000}">
      <formula1>42370</formula1>
      <formula2>42735</formula2>
    </dataValidation>
    <dataValidation type="list" allowBlank="1" showInputMessage="1" showErrorMessage="1" error="You must enter either &quot;Yes&quot; or &quot;No&quot;" prompt="Enter &quot;Yes&quot; or &quot;No&quot;" sqref="D7:M206" xr:uid="{6B22FE6E-2C49-4C14-A5CF-07006A7ED8D7}">
      <formula1>"Yes, No"</formula1>
    </dataValidation>
    <dataValidation type="list" allowBlank="1" showInputMessage="1" showErrorMessage="1" error="Enter one of the following:_x000a_1=Compliant_x000a_2=Not Compliant (service incomplete)_x000a_3=No Service Provided_x000a_4=Service Incomplete_x000a_5=Can't Determine if Service Indicated_x000a_6=Patient Refused/Declined Service_x000a_7=Excluded" prompt="1=Compliant_x000a_2=Not Compliant (service incomplete)_x000a_3=No Service Provided_x000a_4=Service Incomplete_x000a_5=Can't Determine if Service Indicated_x000a_6=Patient Refused/Declined Service_x000a_7=Excluded" sqref="N7:N206" xr:uid="{55C2A175-31D4-4094-AA5F-DACFAC7FED1A}">
      <formula1>"1, 2, 3, 4, 5, 6, 7"</formula1>
    </dataValidation>
  </dataValidations>
  <hyperlinks>
    <hyperlink ref="C2"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M206"/>
  <sheetViews>
    <sheetView workbookViewId="0">
      <selection activeCell="C3" sqref="C3"/>
    </sheetView>
  </sheetViews>
  <sheetFormatPr defaultRowHeight="12.75" x14ac:dyDescent="0.2"/>
  <cols>
    <col min="2" max="2" width="17" style="133" customWidth="1"/>
    <col min="3" max="3" width="13.85546875" customWidth="1"/>
    <col min="4" max="4" width="6.42578125" customWidth="1"/>
    <col min="5" max="5" width="5.5703125" customWidth="1"/>
    <col min="6" max="6" width="19.5703125" customWidth="1"/>
    <col min="7" max="7" width="28.28515625" style="1" customWidth="1"/>
    <col min="8" max="8" width="11.42578125" customWidth="1"/>
    <col min="9" max="9" width="24.5703125" customWidth="1"/>
  </cols>
  <sheetData>
    <row r="1" spans="1:13" ht="24.95" customHeight="1" thickBot="1" x14ac:dyDescent="0.25">
      <c r="A1" s="329" t="s">
        <v>179</v>
      </c>
      <c r="B1" s="330"/>
      <c r="C1" s="330"/>
      <c r="D1" s="330"/>
      <c r="E1" s="330"/>
      <c r="F1" s="330"/>
      <c r="G1" s="330"/>
      <c r="H1" s="330"/>
      <c r="I1" s="330"/>
      <c r="J1" s="78"/>
      <c r="K1" s="78"/>
      <c r="L1" s="78"/>
      <c r="M1" s="78"/>
    </row>
    <row r="2" spans="1:13" ht="21.75" customHeight="1" thickBot="1" x14ac:dyDescent="0.25">
      <c r="A2" s="305" t="s">
        <v>224</v>
      </c>
      <c r="B2" s="306"/>
      <c r="C2" s="275" t="s">
        <v>270</v>
      </c>
      <c r="D2" s="321" t="s">
        <v>223</v>
      </c>
      <c r="E2" s="322"/>
      <c r="F2" s="322"/>
      <c r="G2" s="323"/>
      <c r="H2" s="324" t="s">
        <v>221</v>
      </c>
      <c r="I2" s="302" t="s">
        <v>298</v>
      </c>
      <c r="J2" s="78"/>
      <c r="K2" s="78"/>
      <c r="L2" s="78"/>
      <c r="M2" s="78"/>
    </row>
    <row r="3" spans="1:13" ht="30" customHeight="1" thickBot="1" x14ac:dyDescent="0.25">
      <c r="A3" s="313" t="s">
        <v>5</v>
      </c>
      <c r="B3" s="314"/>
      <c r="C3" s="160"/>
      <c r="D3" s="339" t="s">
        <v>286</v>
      </c>
      <c r="E3" s="340"/>
      <c r="F3" s="340"/>
      <c r="G3" s="341"/>
      <c r="H3" s="325"/>
      <c r="I3" s="303"/>
      <c r="J3" s="78"/>
      <c r="K3" s="78"/>
      <c r="L3" s="78"/>
      <c r="M3" s="78"/>
    </row>
    <row r="4" spans="1:13" ht="31.5" customHeight="1" thickBot="1" x14ac:dyDescent="0.25">
      <c r="A4" s="313" t="s">
        <v>7</v>
      </c>
      <c r="B4" s="314"/>
      <c r="C4" s="185">
        <f>COUNTA(B7:B206)-I5</f>
        <v>0</v>
      </c>
      <c r="D4" s="342"/>
      <c r="E4" s="343"/>
      <c r="F4" s="343"/>
      <c r="G4" s="344"/>
      <c r="H4" s="326"/>
      <c r="I4" s="304"/>
      <c r="J4" s="78"/>
      <c r="K4" s="78"/>
      <c r="L4" s="78"/>
      <c r="M4" s="78"/>
    </row>
    <row r="5" spans="1:13" ht="37.5" customHeight="1" thickBot="1" x14ac:dyDescent="0.25">
      <c r="A5" s="313" t="s">
        <v>6</v>
      </c>
      <c r="B5" s="314"/>
      <c r="C5" s="159">
        <f>COUNTIF(F7:F205, 1)</f>
        <v>0</v>
      </c>
      <c r="D5" s="336" t="s">
        <v>284</v>
      </c>
      <c r="E5" s="337"/>
      <c r="F5" s="337"/>
      <c r="G5" s="338"/>
      <c r="H5" s="141" t="s">
        <v>132</v>
      </c>
      <c r="I5" s="145">
        <f>COUNTIF(F7:F206, 7)</f>
        <v>0</v>
      </c>
      <c r="J5" s="78"/>
      <c r="K5" s="78"/>
      <c r="L5" s="78"/>
      <c r="M5" s="78"/>
    </row>
    <row r="6" spans="1:13" ht="42" customHeight="1" thickBot="1" x14ac:dyDescent="0.25">
      <c r="A6" s="173" t="s">
        <v>4</v>
      </c>
      <c r="B6" s="175" t="s">
        <v>0</v>
      </c>
      <c r="C6" s="128" t="s">
        <v>1</v>
      </c>
      <c r="D6" s="347" t="s">
        <v>136</v>
      </c>
      <c r="E6" s="348"/>
      <c r="F6" s="10" t="s">
        <v>17</v>
      </c>
      <c r="G6" s="331" t="s">
        <v>3</v>
      </c>
      <c r="H6" s="332"/>
      <c r="I6" s="333"/>
      <c r="M6" s="78"/>
    </row>
    <row r="7" spans="1:13" ht="24.95" customHeight="1" x14ac:dyDescent="0.2">
      <c r="A7" s="166">
        <v>1</v>
      </c>
      <c r="B7" s="181"/>
      <c r="C7" s="100"/>
      <c r="D7" s="349"/>
      <c r="E7" s="350"/>
      <c r="F7" s="112"/>
      <c r="G7" s="334"/>
      <c r="H7" s="334"/>
      <c r="I7" s="335"/>
      <c r="M7" s="78"/>
    </row>
    <row r="8" spans="1:13" ht="24.95" customHeight="1" x14ac:dyDescent="0.2">
      <c r="A8" s="167">
        <f t="shared" ref="A8:A71" si="0">1+A7</f>
        <v>2</v>
      </c>
      <c r="B8" s="181"/>
      <c r="C8" s="122"/>
      <c r="D8" s="351"/>
      <c r="E8" s="352"/>
      <c r="F8" s="113"/>
      <c r="G8" s="327"/>
      <c r="H8" s="327"/>
      <c r="I8" s="328"/>
      <c r="M8" s="78"/>
    </row>
    <row r="9" spans="1:13" ht="24.95" customHeight="1" x14ac:dyDescent="0.2">
      <c r="A9" s="167">
        <f t="shared" si="0"/>
        <v>3</v>
      </c>
      <c r="B9" s="181"/>
      <c r="C9" s="122"/>
      <c r="D9" s="351"/>
      <c r="E9" s="352"/>
      <c r="F9" s="113"/>
      <c r="G9" s="327"/>
      <c r="H9" s="327"/>
      <c r="I9" s="328"/>
      <c r="J9" s="78"/>
      <c r="K9" s="78"/>
      <c r="L9" s="78"/>
      <c r="M9" s="78"/>
    </row>
    <row r="10" spans="1:13" ht="24.95" customHeight="1" x14ac:dyDescent="0.2">
      <c r="A10" s="167">
        <f t="shared" si="0"/>
        <v>4</v>
      </c>
      <c r="B10" s="181"/>
      <c r="C10" s="122"/>
      <c r="D10" s="351"/>
      <c r="E10" s="352"/>
      <c r="F10" s="113"/>
      <c r="G10" s="327"/>
      <c r="H10" s="327"/>
      <c r="I10" s="328"/>
      <c r="J10" s="78"/>
      <c r="K10" s="78"/>
      <c r="L10" s="78"/>
      <c r="M10" s="78"/>
    </row>
    <row r="11" spans="1:13" ht="24.95" customHeight="1" x14ac:dyDescent="0.2">
      <c r="A11" s="167">
        <f t="shared" si="0"/>
        <v>5</v>
      </c>
      <c r="B11" s="181"/>
      <c r="C11" s="122"/>
      <c r="D11" s="351"/>
      <c r="E11" s="352"/>
      <c r="F11" s="113"/>
      <c r="G11" s="327"/>
      <c r="H11" s="327"/>
      <c r="I11" s="328"/>
      <c r="J11" s="78"/>
      <c r="K11" s="78"/>
      <c r="L11" s="78"/>
      <c r="M11" s="78"/>
    </row>
    <row r="12" spans="1:13" ht="24.95" customHeight="1" x14ac:dyDescent="0.2">
      <c r="A12" s="167">
        <f t="shared" si="0"/>
        <v>6</v>
      </c>
      <c r="B12" s="181"/>
      <c r="C12" s="122"/>
      <c r="D12" s="351"/>
      <c r="E12" s="352"/>
      <c r="F12" s="113"/>
      <c r="G12" s="327"/>
      <c r="H12" s="327"/>
      <c r="I12" s="328"/>
      <c r="J12" s="78"/>
      <c r="K12" s="78"/>
      <c r="L12" s="78"/>
      <c r="M12" s="78"/>
    </row>
    <row r="13" spans="1:13" ht="24.95" customHeight="1" x14ac:dyDescent="0.2">
      <c r="A13" s="167">
        <f t="shared" si="0"/>
        <v>7</v>
      </c>
      <c r="B13" s="181"/>
      <c r="C13" s="122"/>
      <c r="D13" s="351"/>
      <c r="E13" s="352"/>
      <c r="F13" s="113"/>
      <c r="G13" s="327"/>
      <c r="H13" s="327"/>
      <c r="I13" s="328"/>
      <c r="J13" s="78"/>
      <c r="K13" s="78"/>
      <c r="L13" s="78"/>
      <c r="M13" s="78"/>
    </row>
    <row r="14" spans="1:13" ht="24.95" customHeight="1" x14ac:dyDescent="0.2">
      <c r="A14" s="167">
        <f t="shared" si="0"/>
        <v>8</v>
      </c>
      <c r="B14" s="181"/>
      <c r="C14" s="122"/>
      <c r="D14" s="351"/>
      <c r="E14" s="352"/>
      <c r="F14" s="113"/>
      <c r="G14" s="327"/>
      <c r="H14" s="327"/>
      <c r="I14" s="328"/>
      <c r="J14" s="78"/>
      <c r="K14" s="78"/>
      <c r="L14" s="78"/>
      <c r="M14" s="78"/>
    </row>
    <row r="15" spans="1:13" ht="24.95" customHeight="1" x14ac:dyDescent="0.2">
      <c r="A15" s="167">
        <f t="shared" si="0"/>
        <v>9</v>
      </c>
      <c r="B15" s="181"/>
      <c r="C15" s="122"/>
      <c r="D15" s="351"/>
      <c r="E15" s="352"/>
      <c r="F15" s="113"/>
      <c r="G15" s="327"/>
      <c r="H15" s="327"/>
      <c r="I15" s="328"/>
      <c r="J15" s="78"/>
      <c r="K15" s="78"/>
      <c r="L15" s="78"/>
      <c r="M15" s="78"/>
    </row>
    <row r="16" spans="1:13" ht="24.95" customHeight="1" x14ac:dyDescent="0.2">
      <c r="A16" s="167">
        <f t="shared" si="0"/>
        <v>10</v>
      </c>
      <c r="B16" s="181"/>
      <c r="C16" s="122"/>
      <c r="D16" s="351"/>
      <c r="E16" s="352"/>
      <c r="F16" s="113"/>
      <c r="G16" s="327"/>
      <c r="H16" s="327"/>
      <c r="I16" s="328"/>
      <c r="J16" s="78"/>
      <c r="K16" s="78"/>
      <c r="L16" s="78"/>
      <c r="M16" s="78"/>
    </row>
    <row r="17" spans="1:13" ht="24.95" customHeight="1" x14ac:dyDescent="0.2">
      <c r="A17" s="167">
        <f t="shared" si="0"/>
        <v>11</v>
      </c>
      <c r="B17" s="181"/>
      <c r="C17" s="122"/>
      <c r="D17" s="351"/>
      <c r="E17" s="352"/>
      <c r="F17" s="113"/>
      <c r="G17" s="327"/>
      <c r="H17" s="327"/>
      <c r="I17" s="328"/>
      <c r="J17" s="78"/>
      <c r="K17" s="78"/>
      <c r="L17" s="78"/>
      <c r="M17" s="78"/>
    </row>
    <row r="18" spans="1:13" ht="24.95" customHeight="1" x14ac:dyDescent="0.2">
      <c r="A18" s="167">
        <f t="shared" si="0"/>
        <v>12</v>
      </c>
      <c r="B18" s="181"/>
      <c r="C18" s="122"/>
      <c r="D18" s="351"/>
      <c r="E18" s="352"/>
      <c r="F18" s="113"/>
      <c r="G18" s="327"/>
      <c r="H18" s="327"/>
      <c r="I18" s="328"/>
      <c r="J18" s="78"/>
      <c r="K18" s="78"/>
      <c r="L18" s="78"/>
      <c r="M18" s="78"/>
    </row>
    <row r="19" spans="1:13" ht="24.95" customHeight="1" x14ac:dyDescent="0.2">
      <c r="A19" s="167">
        <f t="shared" si="0"/>
        <v>13</v>
      </c>
      <c r="B19" s="181"/>
      <c r="C19" s="122"/>
      <c r="D19" s="351"/>
      <c r="E19" s="352"/>
      <c r="F19" s="113"/>
      <c r="G19" s="327"/>
      <c r="H19" s="327"/>
      <c r="I19" s="328"/>
      <c r="J19" s="78"/>
      <c r="K19" s="78"/>
      <c r="L19" s="78"/>
      <c r="M19" s="78"/>
    </row>
    <row r="20" spans="1:13" ht="24.95" customHeight="1" x14ac:dyDescent="0.2">
      <c r="A20" s="167">
        <f t="shared" si="0"/>
        <v>14</v>
      </c>
      <c r="B20" s="181"/>
      <c r="C20" s="122"/>
      <c r="D20" s="351"/>
      <c r="E20" s="352"/>
      <c r="F20" s="113"/>
      <c r="G20" s="327"/>
      <c r="H20" s="327"/>
      <c r="I20" s="328"/>
      <c r="J20" s="78"/>
      <c r="K20" s="78"/>
      <c r="L20" s="78"/>
      <c r="M20" s="78"/>
    </row>
    <row r="21" spans="1:13" ht="24.95" customHeight="1" x14ac:dyDescent="0.2">
      <c r="A21" s="167">
        <f t="shared" si="0"/>
        <v>15</v>
      </c>
      <c r="B21" s="181"/>
      <c r="C21" s="122"/>
      <c r="D21" s="351"/>
      <c r="E21" s="352"/>
      <c r="F21" s="113"/>
      <c r="G21" s="327"/>
      <c r="H21" s="327"/>
      <c r="I21" s="328"/>
      <c r="J21" s="78"/>
      <c r="K21" s="78"/>
      <c r="L21" s="78"/>
      <c r="M21" s="78"/>
    </row>
    <row r="22" spans="1:13" ht="24.95" customHeight="1" x14ac:dyDescent="0.2">
      <c r="A22" s="167">
        <f t="shared" si="0"/>
        <v>16</v>
      </c>
      <c r="B22" s="181"/>
      <c r="C22" s="122"/>
      <c r="D22" s="351"/>
      <c r="E22" s="352"/>
      <c r="F22" s="113"/>
      <c r="G22" s="327"/>
      <c r="H22" s="327"/>
      <c r="I22" s="328"/>
      <c r="J22" s="78"/>
      <c r="K22" s="78"/>
      <c r="L22" s="78"/>
      <c r="M22" s="78"/>
    </row>
    <row r="23" spans="1:13" ht="24.95" customHeight="1" x14ac:dyDescent="0.2">
      <c r="A23" s="167">
        <f t="shared" si="0"/>
        <v>17</v>
      </c>
      <c r="B23" s="181"/>
      <c r="C23" s="122"/>
      <c r="D23" s="351"/>
      <c r="E23" s="352"/>
      <c r="F23" s="113"/>
      <c r="G23" s="327"/>
      <c r="H23" s="327"/>
      <c r="I23" s="328"/>
      <c r="J23" s="78"/>
      <c r="K23" s="78"/>
      <c r="L23" s="78"/>
      <c r="M23" s="78"/>
    </row>
    <row r="24" spans="1:13" ht="24.95" customHeight="1" x14ac:dyDescent="0.2">
      <c r="A24" s="167">
        <f t="shared" si="0"/>
        <v>18</v>
      </c>
      <c r="B24" s="181"/>
      <c r="C24" s="122"/>
      <c r="D24" s="351"/>
      <c r="E24" s="352"/>
      <c r="F24" s="113"/>
      <c r="G24" s="327"/>
      <c r="H24" s="327"/>
      <c r="I24" s="328"/>
      <c r="J24" s="78"/>
      <c r="K24" s="78"/>
      <c r="L24" s="78"/>
      <c r="M24" s="78"/>
    </row>
    <row r="25" spans="1:13" ht="24.95" customHeight="1" x14ac:dyDescent="0.2">
      <c r="A25" s="167">
        <f t="shared" si="0"/>
        <v>19</v>
      </c>
      <c r="B25" s="181"/>
      <c r="C25" s="122"/>
      <c r="D25" s="351"/>
      <c r="E25" s="352"/>
      <c r="F25" s="113"/>
      <c r="G25" s="327"/>
      <c r="H25" s="327"/>
      <c r="I25" s="328"/>
      <c r="J25" s="78"/>
      <c r="K25" s="78"/>
      <c r="L25" s="78"/>
      <c r="M25" s="78"/>
    </row>
    <row r="26" spans="1:13" ht="24.95" customHeight="1" x14ac:dyDescent="0.2">
      <c r="A26" s="167">
        <f t="shared" si="0"/>
        <v>20</v>
      </c>
      <c r="B26" s="181"/>
      <c r="C26" s="122"/>
      <c r="D26" s="351"/>
      <c r="E26" s="352"/>
      <c r="F26" s="113"/>
      <c r="G26" s="327"/>
      <c r="H26" s="327"/>
      <c r="I26" s="328"/>
      <c r="J26" s="78"/>
      <c r="K26" s="78"/>
      <c r="L26" s="78"/>
      <c r="M26" s="78"/>
    </row>
    <row r="27" spans="1:13" ht="24.95" customHeight="1" x14ac:dyDescent="0.2">
      <c r="A27" s="167">
        <f t="shared" si="0"/>
        <v>21</v>
      </c>
      <c r="B27" s="181"/>
      <c r="C27" s="122"/>
      <c r="D27" s="351"/>
      <c r="E27" s="352"/>
      <c r="F27" s="113"/>
      <c r="G27" s="327"/>
      <c r="H27" s="327"/>
      <c r="I27" s="328"/>
      <c r="J27" s="78"/>
      <c r="K27" s="78"/>
      <c r="L27" s="78"/>
      <c r="M27" s="78"/>
    </row>
    <row r="28" spans="1:13" ht="24.95" customHeight="1" x14ac:dyDescent="0.2">
      <c r="A28" s="167">
        <f t="shared" si="0"/>
        <v>22</v>
      </c>
      <c r="B28" s="181"/>
      <c r="C28" s="122"/>
      <c r="D28" s="351"/>
      <c r="E28" s="352"/>
      <c r="F28" s="113"/>
      <c r="G28" s="327"/>
      <c r="H28" s="327"/>
      <c r="I28" s="328"/>
      <c r="J28" s="78"/>
      <c r="K28" s="78"/>
      <c r="L28" s="78"/>
      <c r="M28" s="78"/>
    </row>
    <row r="29" spans="1:13" ht="24.95" customHeight="1" x14ac:dyDescent="0.2">
      <c r="A29" s="167">
        <f t="shared" si="0"/>
        <v>23</v>
      </c>
      <c r="B29" s="181"/>
      <c r="C29" s="122"/>
      <c r="D29" s="351"/>
      <c r="E29" s="352"/>
      <c r="F29" s="113"/>
      <c r="G29" s="327"/>
      <c r="H29" s="327"/>
      <c r="I29" s="328"/>
      <c r="J29" s="78"/>
      <c r="K29" s="78"/>
      <c r="L29" s="78"/>
      <c r="M29" s="78"/>
    </row>
    <row r="30" spans="1:13" ht="24.95" customHeight="1" x14ac:dyDescent="0.2">
      <c r="A30" s="167">
        <f t="shared" si="0"/>
        <v>24</v>
      </c>
      <c r="B30" s="181"/>
      <c r="C30" s="122"/>
      <c r="D30" s="351"/>
      <c r="E30" s="352"/>
      <c r="F30" s="113"/>
      <c r="G30" s="327"/>
      <c r="H30" s="327"/>
      <c r="I30" s="328"/>
      <c r="J30" s="78"/>
      <c r="K30" s="78"/>
      <c r="L30" s="78"/>
      <c r="M30" s="78"/>
    </row>
    <row r="31" spans="1:13" ht="24.95" customHeight="1" x14ac:dyDescent="0.2">
      <c r="A31" s="167">
        <f t="shared" si="0"/>
        <v>25</v>
      </c>
      <c r="B31" s="181"/>
      <c r="C31" s="122"/>
      <c r="D31" s="351"/>
      <c r="E31" s="352"/>
      <c r="F31" s="113"/>
      <c r="G31" s="327"/>
      <c r="H31" s="327"/>
      <c r="I31" s="328"/>
      <c r="J31" s="78"/>
      <c r="K31" s="78"/>
      <c r="L31" s="78"/>
      <c r="M31" s="78"/>
    </row>
    <row r="32" spans="1:13" ht="24.95" customHeight="1" x14ac:dyDescent="0.2">
      <c r="A32" s="167">
        <f t="shared" si="0"/>
        <v>26</v>
      </c>
      <c r="B32" s="181"/>
      <c r="C32" s="122"/>
      <c r="D32" s="351"/>
      <c r="E32" s="352"/>
      <c r="F32" s="113"/>
      <c r="G32" s="327"/>
      <c r="H32" s="327"/>
      <c r="I32" s="328"/>
      <c r="J32" s="78"/>
      <c r="K32" s="78"/>
      <c r="L32" s="78"/>
      <c r="M32" s="78"/>
    </row>
    <row r="33" spans="1:13" ht="24.95" customHeight="1" x14ac:dyDescent="0.2">
      <c r="A33" s="167">
        <f t="shared" si="0"/>
        <v>27</v>
      </c>
      <c r="B33" s="181"/>
      <c r="C33" s="122"/>
      <c r="D33" s="351"/>
      <c r="E33" s="352"/>
      <c r="F33" s="113"/>
      <c r="G33" s="327"/>
      <c r="H33" s="327"/>
      <c r="I33" s="328"/>
      <c r="J33" s="78"/>
      <c r="K33" s="78"/>
      <c r="L33" s="78"/>
      <c r="M33" s="78"/>
    </row>
    <row r="34" spans="1:13" ht="24.95" customHeight="1" x14ac:dyDescent="0.2">
      <c r="A34" s="167">
        <f t="shared" si="0"/>
        <v>28</v>
      </c>
      <c r="B34" s="181"/>
      <c r="C34" s="122"/>
      <c r="D34" s="351"/>
      <c r="E34" s="352"/>
      <c r="F34" s="113"/>
      <c r="G34" s="327"/>
      <c r="H34" s="327"/>
      <c r="I34" s="328"/>
      <c r="J34" s="78"/>
      <c r="K34" s="78"/>
      <c r="L34" s="78"/>
      <c r="M34" s="78"/>
    </row>
    <row r="35" spans="1:13" ht="24.95" customHeight="1" x14ac:dyDescent="0.2">
      <c r="A35" s="167">
        <f t="shared" si="0"/>
        <v>29</v>
      </c>
      <c r="B35" s="181"/>
      <c r="C35" s="122"/>
      <c r="D35" s="351"/>
      <c r="E35" s="352"/>
      <c r="F35" s="113"/>
      <c r="G35" s="327"/>
      <c r="H35" s="327"/>
      <c r="I35" s="328"/>
      <c r="J35" s="78"/>
      <c r="K35" s="78"/>
      <c r="L35" s="78"/>
      <c r="M35" s="78"/>
    </row>
    <row r="36" spans="1:13" ht="24.95" customHeight="1" x14ac:dyDescent="0.2">
      <c r="A36" s="167">
        <f t="shared" si="0"/>
        <v>30</v>
      </c>
      <c r="B36" s="181"/>
      <c r="C36" s="122"/>
      <c r="D36" s="351"/>
      <c r="E36" s="352"/>
      <c r="F36" s="113"/>
      <c r="G36" s="327"/>
      <c r="H36" s="327"/>
      <c r="I36" s="328"/>
      <c r="J36" s="78"/>
      <c r="K36" s="78"/>
      <c r="L36" s="78"/>
      <c r="M36" s="78"/>
    </row>
    <row r="37" spans="1:13" ht="24.95" customHeight="1" x14ac:dyDescent="0.2">
      <c r="A37" s="167">
        <f t="shared" si="0"/>
        <v>31</v>
      </c>
      <c r="B37" s="181"/>
      <c r="C37" s="122"/>
      <c r="D37" s="351"/>
      <c r="E37" s="352"/>
      <c r="F37" s="113"/>
      <c r="G37" s="327"/>
      <c r="H37" s="327"/>
      <c r="I37" s="328"/>
      <c r="J37" s="78"/>
      <c r="K37" s="78"/>
      <c r="L37" s="78"/>
      <c r="M37" s="78"/>
    </row>
    <row r="38" spans="1:13" ht="24.95" customHeight="1" x14ac:dyDescent="0.2">
      <c r="A38" s="167">
        <f t="shared" si="0"/>
        <v>32</v>
      </c>
      <c r="B38" s="181"/>
      <c r="C38" s="122"/>
      <c r="D38" s="351"/>
      <c r="E38" s="352"/>
      <c r="F38" s="113"/>
      <c r="G38" s="327"/>
      <c r="H38" s="327"/>
      <c r="I38" s="328"/>
      <c r="J38" s="78"/>
      <c r="K38" s="78"/>
      <c r="L38" s="78"/>
      <c r="M38" s="78"/>
    </row>
    <row r="39" spans="1:13" ht="24.95" customHeight="1" x14ac:dyDescent="0.2">
      <c r="A39" s="167">
        <f t="shared" si="0"/>
        <v>33</v>
      </c>
      <c r="B39" s="181"/>
      <c r="C39" s="122"/>
      <c r="D39" s="351"/>
      <c r="E39" s="352"/>
      <c r="F39" s="113"/>
      <c r="G39" s="327"/>
      <c r="H39" s="327"/>
      <c r="I39" s="328"/>
      <c r="J39" s="78"/>
      <c r="K39" s="78"/>
      <c r="L39" s="78"/>
      <c r="M39" s="78"/>
    </row>
    <row r="40" spans="1:13" ht="24.95" customHeight="1" x14ac:dyDescent="0.2">
      <c r="A40" s="167">
        <f t="shared" si="0"/>
        <v>34</v>
      </c>
      <c r="B40" s="181"/>
      <c r="C40" s="122"/>
      <c r="D40" s="351"/>
      <c r="E40" s="352"/>
      <c r="F40" s="113"/>
      <c r="G40" s="327"/>
      <c r="H40" s="327"/>
      <c r="I40" s="328"/>
      <c r="J40" s="78"/>
      <c r="K40" s="78"/>
      <c r="L40" s="78"/>
      <c r="M40" s="78"/>
    </row>
    <row r="41" spans="1:13" ht="24.95" customHeight="1" x14ac:dyDescent="0.2">
      <c r="A41" s="167">
        <f t="shared" si="0"/>
        <v>35</v>
      </c>
      <c r="B41" s="181"/>
      <c r="C41" s="122"/>
      <c r="D41" s="351"/>
      <c r="E41" s="352"/>
      <c r="F41" s="113"/>
      <c r="G41" s="327"/>
      <c r="H41" s="327"/>
      <c r="I41" s="328"/>
      <c r="J41" s="78"/>
      <c r="K41" s="78"/>
      <c r="L41" s="78"/>
      <c r="M41" s="78"/>
    </row>
    <row r="42" spans="1:13" ht="24.95" customHeight="1" x14ac:dyDescent="0.2">
      <c r="A42" s="167">
        <f t="shared" si="0"/>
        <v>36</v>
      </c>
      <c r="B42" s="181"/>
      <c r="C42" s="122"/>
      <c r="D42" s="351"/>
      <c r="E42" s="352"/>
      <c r="F42" s="113"/>
      <c r="G42" s="327"/>
      <c r="H42" s="327"/>
      <c r="I42" s="328"/>
      <c r="J42" s="78"/>
      <c r="K42" s="78"/>
      <c r="L42" s="78"/>
      <c r="M42" s="78"/>
    </row>
    <row r="43" spans="1:13" ht="24.95" customHeight="1" x14ac:dyDescent="0.2">
      <c r="A43" s="167">
        <f t="shared" si="0"/>
        <v>37</v>
      </c>
      <c r="B43" s="181"/>
      <c r="C43" s="122"/>
      <c r="D43" s="351"/>
      <c r="E43" s="352"/>
      <c r="F43" s="113"/>
      <c r="G43" s="327"/>
      <c r="H43" s="327"/>
      <c r="I43" s="328"/>
      <c r="J43" s="78"/>
      <c r="K43" s="78"/>
      <c r="L43" s="78"/>
      <c r="M43" s="78"/>
    </row>
    <row r="44" spans="1:13" ht="24.95" customHeight="1" x14ac:dyDescent="0.2">
      <c r="A44" s="167">
        <f t="shared" si="0"/>
        <v>38</v>
      </c>
      <c r="B44" s="181"/>
      <c r="C44" s="122"/>
      <c r="D44" s="351"/>
      <c r="E44" s="352"/>
      <c r="F44" s="113"/>
      <c r="G44" s="327"/>
      <c r="H44" s="327"/>
      <c r="I44" s="328"/>
      <c r="J44" s="78"/>
      <c r="K44" s="78"/>
      <c r="L44" s="78"/>
      <c r="M44" s="78"/>
    </row>
    <row r="45" spans="1:13" ht="24.95" customHeight="1" x14ac:dyDescent="0.2">
      <c r="A45" s="167">
        <f t="shared" si="0"/>
        <v>39</v>
      </c>
      <c r="B45" s="181"/>
      <c r="C45" s="122"/>
      <c r="D45" s="351"/>
      <c r="E45" s="352"/>
      <c r="F45" s="113"/>
      <c r="G45" s="327"/>
      <c r="H45" s="327"/>
      <c r="I45" s="328"/>
      <c r="J45" s="78"/>
      <c r="K45" s="78"/>
      <c r="L45" s="78"/>
      <c r="M45" s="78"/>
    </row>
    <row r="46" spans="1:13" ht="24.95" customHeight="1" x14ac:dyDescent="0.2">
      <c r="A46" s="167">
        <f t="shared" si="0"/>
        <v>40</v>
      </c>
      <c r="B46" s="181"/>
      <c r="C46" s="122"/>
      <c r="D46" s="351"/>
      <c r="E46" s="352"/>
      <c r="F46" s="113"/>
      <c r="G46" s="327"/>
      <c r="H46" s="327"/>
      <c r="I46" s="328"/>
      <c r="J46" s="78"/>
      <c r="K46" s="78"/>
      <c r="L46" s="78"/>
      <c r="M46" s="78"/>
    </row>
    <row r="47" spans="1:13" ht="24.95" customHeight="1" x14ac:dyDescent="0.2">
      <c r="A47" s="167">
        <f t="shared" si="0"/>
        <v>41</v>
      </c>
      <c r="B47" s="181"/>
      <c r="C47" s="122"/>
      <c r="D47" s="351"/>
      <c r="E47" s="352"/>
      <c r="F47" s="113"/>
      <c r="G47" s="327"/>
      <c r="H47" s="327"/>
      <c r="I47" s="328"/>
      <c r="J47" s="78"/>
      <c r="K47" s="78"/>
      <c r="L47" s="78"/>
      <c r="M47" s="78"/>
    </row>
    <row r="48" spans="1:13" ht="24.95" customHeight="1" x14ac:dyDescent="0.2">
      <c r="A48" s="167">
        <f t="shared" si="0"/>
        <v>42</v>
      </c>
      <c r="B48" s="181"/>
      <c r="C48" s="122"/>
      <c r="D48" s="351"/>
      <c r="E48" s="352"/>
      <c r="F48" s="113"/>
      <c r="G48" s="327"/>
      <c r="H48" s="327"/>
      <c r="I48" s="328"/>
      <c r="J48" s="78"/>
      <c r="K48" s="78"/>
      <c r="L48" s="78"/>
      <c r="M48" s="78"/>
    </row>
    <row r="49" spans="1:13" ht="24.95" customHeight="1" x14ac:dyDescent="0.2">
      <c r="A49" s="167">
        <f t="shared" si="0"/>
        <v>43</v>
      </c>
      <c r="B49" s="181"/>
      <c r="C49" s="122"/>
      <c r="D49" s="351"/>
      <c r="E49" s="352"/>
      <c r="F49" s="113"/>
      <c r="G49" s="327"/>
      <c r="H49" s="327"/>
      <c r="I49" s="328"/>
      <c r="J49" s="78"/>
      <c r="K49" s="78"/>
      <c r="L49" s="78"/>
      <c r="M49" s="78"/>
    </row>
    <row r="50" spans="1:13" ht="24.95" customHeight="1" x14ac:dyDescent="0.2">
      <c r="A50" s="167">
        <f t="shared" si="0"/>
        <v>44</v>
      </c>
      <c r="B50" s="181"/>
      <c r="C50" s="122"/>
      <c r="D50" s="351"/>
      <c r="E50" s="352"/>
      <c r="F50" s="113"/>
      <c r="G50" s="327"/>
      <c r="H50" s="327"/>
      <c r="I50" s="328"/>
      <c r="J50" s="78"/>
      <c r="K50" s="78"/>
      <c r="L50" s="78"/>
      <c r="M50" s="78"/>
    </row>
    <row r="51" spans="1:13" ht="24.95" customHeight="1" x14ac:dyDescent="0.2">
      <c r="A51" s="167">
        <f t="shared" si="0"/>
        <v>45</v>
      </c>
      <c r="B51" s="181"/>
      <c r="C51" s="122"/>
      <c r="D51" s="351"/>
      <c r="E51" s="352"/>
      <c r="F51" s="113"/>
      <c r="G51" s="327"/>
      <c r="H51" s="327"/>
      <c r="I51" s="328"/>
      <c r="J51" s="78"/>
      <c r="K51" s="78"/>
      <c r="L51" s="78"/>
      <c r="M51" s="78"/>
    </row>
    <row r="52" spans="1:13" ht="24.95" customHeight="1" x14ac:dyDescent="0.2">
      <c r="A52" s="167">
        <f t="shared" si="0"/>
        <v>46</v>
      </c>
      <c r="B52" s="181"/>
      <c r="C52" s="122"/>
      <c r="D52" s="351"/>
      <c r="E52" s="352"/>
      <c r="F52" s="113"/>
      <c r="G52" s="327"/>
      <c r="H52" s="327"/>
      <c r="I52" s="328"/>
      <c r="J52" s="78"/>
      <c r="K52" s="78"/>
      <c r="L52" s="78"/>
      <c r="M52" s="78"/>
    </row>
    <row r="53" spans="1:13" ht="24.95" customHeight="1" x14ac:dyDescent="0.2">
      <c r="A53" s="167">
        <f t="shared" si="0"/>
        <v>47</v>
      </c>
      <c r="B53" s="181"/>
      <c r="C53" s="122"/>
      <c r="D53" s="351"/>
      <c r="E53" s="352"/>
      <c r="F53" s="113"/>
      <c r="G53" s="327"/>
      <c r="H53" s="327"/>
      <c r="I53" s="328"/>
      <c r="J53" s="78"/>
      <c r="K53" s="78"/>
      <c r="L53" s="78"/>
      <c r="M53" s="78"/>
    </row>
    <row r="54" spans="1:13" ht="24.95" customHeight="1" x14ac:dyDescent="0.2">
      <c r="A54" s="167">
        <f t="shared" si="0"/>
        <v>48</v>
      </c>
      <c r="B54" s="181"/>
      <c r="C54" s="122"/>
      <c r="D54" s="351"/>
      <c r="E54" s="352"/>
      <c r="F54" s="113"/>
      <c r="G54" s="327"/>
      <c r="H54" s="327"/>
      <c r="I54" s="328"/>
      <c r="J54" s="78"/>
      <c r="K54" s="78"/>
      <c r="L54" s="78"/>
      <c r="M54" s="78"/>
    </row>
    <row r="55" spans="1:13" ht="24.95" customHeight="1" x14ac:dyDescent="0.2">
      <c r="A55" s="167">
        <f t="shared" si="0"/>
        <v>49</v>
      </c>
      <c r="B55" s="181"/>
      <c r="C55" s="122"/>
      <c r="D55" s="351"/>
      <c r="E55" s="352"/>
      <c r="F55" s="113"/>
      <c r="G55" s="327"/>
      <c r="H55" s="327"/>
      <c r="I55" s="328"/>
      <c r="J55" s="78"/>
      <c r="K55" s="78"/>
      <c r="L55" s="78"/>
      <c r="M55" s="78"/>
    </row>
    <row r="56" spans="1:13" ht="24.95" customHeight="1" x14ac:dyDescent="0.2">
      <c r="A56" s="167">
        <f t="shared" si="0"/>
        <v>50</v>
      </c>
      <c r="B56" s="181"/>
      <c r="C56" s="122"/>
      <c r="D56" s="351"/>
      <c r="E56" s="352"/>
      <c r="F56" s="113"/>
      <c r="G56" s="327"/>
      <c r="H56" s="327"/>
      <c r="I56" s="328"/>
      <c r="J56" s="78"/>
      <c r="K56" s="78"/>
      <c r="L56" s="78"/>
      <c r="M56" s="78"/>
    </row>
    <row r="57" spans="1:13" ht="24.95" customHeight="1" x14ac:dyDescent="0.2">
      <c r="A57" s="167">
        <f t="shared" si="0"/>
        <v>51</v>
      </c>
      <c r="B57" s="181"/>
      <c r="C57" s="122"/>
      <c r="D57" s="351"/>
      <c r="E57" s="352"/>
      <c r="F57" s="113"/>
      <c r="G57" s="327"/>
      <c r="H57" s="327"/>
      <c r="I57" s="328"/>
      <c r="J57" s="78"/>
      <c r="K57" s="78"/>
      <c r="L57" s="78"/>
      <c r="M57" s="78"/>
    </row>
    <row r="58" spans="1:13" ht="24.95" customHeight="1" x14ac:dyDescent="0.2">
      <c r="A58" s="167">
        <f t="shared" si="0"/>
        <v>52</v>
      </c>
      <c r="B58" s="181"/>
      <c r="C58" s="122"/>
      <c r="D58" s="351"/>
      <c r="E58" s="352"/>
      <c r="F58" s="113"/>
      <c r="G58" s="327"/>
      <c r="H58" s="327"/>
      <c r="I58" s="328"/>
      <c r="J58" s="78"/>
      <c r="K58" s="78"/>
      <c r="L58" s="78"/>
      <c r="M58" s="78"/>
    </row>
    <row r="59" spans="1:13" ht="24.95" customHeight="1" x14ac:dyDescent="0.2">
      <c r="A59" s="167">
        <f t="shared" si="0"/>
        <v>53</v>
      </c>
      <c r="B59" s="181"/>
      <c r="C59" s="122"/>
      <c r="D59" s="351"/>
      <c r="E59" s="352"/>
      <c r="F59" s="113"/>
      <c r="G59" s="327"/>
      <c r="H59" s="327"/>
      <c r="I59" s="328"/>
      <c r="J59" s="78"/>
      <c r="K59" s="78"/>
      <c r="L59" s="78"/>
      <c r="M59" s="78"/>
    </row>
    <row r="60" spans="1:13" ht="24.95" customHeight="1" x14ac:dyDescent="0.2">
      <c r="A60" s="167">
        <f t="shared" si="0"/>
        <v>54</v>
      </c>
      <c r="B60" s="181"/>
      <c r="C60" s="122"/>
      <c r="D60" s="351"/>
      <c r="E60" s="352"/>
      <c r="F60" s="113"/>
      <c r="G60" s="327"/>
      <c r="H60" s="327"/>
      <c r="I60" s="328"/>
      <c r="J60" s="78"/>
      <c r="K60" s="78"/>
      <c r="L60" s="78"/>
      <c r="M60" s="78"/>
    </row>
    <row r="61" spans="1:13" ht="24.95" customHeight="1" x14ac:dyDescent="0.2">
      <c r="A61" s="167">
        <f t="shared" si="0"/>
        <v>55</v>
      </c>
      <c r="B61" s="181"/>
      <c r="C61" s="122"/>
      <c r="D61" s="351"/>
      <c r="E61" s="352"/>
      <c r="F61" s="113"/>
      <c r="G61" s="327"/>
      <c r="H61" s="327"/>
      <c r="I61" s="328"/>
      <c r="J61" s="78"/>
      <c r="K61" s="78"/>
      <c r="L61" s="78"/>
      <c r="M61" s="78"/>
    </row>
    <row r="62" spans="1:13" ht="24.95" customHeight="1" x14ac:dyDescent="0.2">
      <c r="A62" s="167">
        <f t="shared" si="0"/>
        <v>56</v>
      </c>
      <c r="B62" s="181"/>
      <c r="C62" s="122"/>
      <c r="D62" s="351"/>
      <c r="E62" s="352"/>
      <c r="F62" s="113"/>
      <c r="G62" s="327"/>
      <c r="H62" s="327"/>
      <c r="I62" s="328"/>
      <c r="J62" s="78"/>
      <c r="K62" s="78"/>
      <c r="L62" s="78"/>
      <c r="M62" s="78"/>
    </row>
    <row r="63" spans="1:13" ht="24.95" customHeight="1" x14ac:dyDescent="0.2">
      <c r="A63" s="167">
        <f t="shared" si="0"/>
        <v>57</v>
      </c>
      <c r="B63" s="181"/>
      <c r="C63" s="122"/>
      <c r="D63" s="351"/>
      <c r="E63" s="352"/>
      <c r="F63" s="113"/>
      <c r="G63" s="327"/>
      <c r="H63" s="327"/>
      <c r="I63" s="328"/>
      <c r="J63" s="78"/>
      <c r="K63" s="78"/>
      <c r="L63" s="78"/>
      <c r="M63" s="78"/>
    </row>
    <row r="64" spans="1:13" ht="24.95" customHeight="1" x14ac:dyDescent="0.2">
      <c r="A64" s="167">
        <f t="shared" si="0"/>
        <v>58</v>
      </c>
      <c r="B64" s="181"/>
      <c r="C64" s="122"/>
      <c r="D64" s="351"/>
      <c r="E64" s="352"/>
      <c r="F64" s="113"/>
      <c r="G64" s="327"/>
      <c r="H64" s="327"/>
      <c r="I64" s="328"/>
      <c r="J64" s="78"/>
      <c r="K64" s="78"/>
      <c r="L64" s="78"/>
      <c r="M64" s="78"/>
    </row>
    <row r="65" spans="1:13" ht="24.95" customHeight="1" x14ac:dyDescent="0.2">
      <c r="A65" s="167">
        <f t="shared" si="0"/>
        <v>59</v>
      </c>
      <c r="B65" s="181"/>
      <c r="C65" s="122"/>
      <c r="D65" s="351"/>
      <c r="E65" s="352"/>
      <c r="F65" s="113"/>
      <c r="G65" s="327"/>
      <c r="H65" s="327"/>
      <c r="I65" s="328"/>
      <c r="J65" s="78"/>
      <c r="K65" s="78"/>
      <c r="L65" s="78"/>
      <c r="M65" s="78"/>
    </row>
    <row r="66" spans="1:13" ht="24.95" customHeight="1" x14ac:dyDescent="0.2">
      <c r="A66" s="167">
        <f t="shared" si="0"/>
        <v>60</v>
      </c>
      <c r="B66" s="181"/>
      <c r="C66" s="122"/>
      <c r="D66" s="351"/>
      <c r="E66" s="352"/>
      <c r="F66" s="113"/>
      <c r="G66" s="327"/>
      <c r="H66" s="327"/>
      <c r="I66" s="328"/>
      <c r="J66" s="78"/>
      <c r="K66" s="78"/>
      <c r="L66" s="78"/>
      <c r="M66" s="78"/>
    </row>
    <row r="67" spans="1:13" ht="24.95" customHeight="1" x14ac:dyDescent="0.2">
      <c r="A67" s="167">
        <f t="shared" si="0"/>
        <v>61</v>
      </c>
      <c r="B67" s="181"/>
      <c r="C67" s="122"/>
      <c r="D67" s="351"/>
      <c r="E67" s="352"/>
      <c r="F67" s="113"/>
      <c r="G67" s="327"/>
      <c r="H67" s="327"/>
      <c r="I67" s="328"/>
      <c r="J67" s="78"/>
      <c r="K67" s="78"/>
      <c r="L67" s="78"/>
      <c r="M67" s="78"/>
    </row>
    <row r="68" spans="1:13" ht="24.95" customHeight="1" x14ac:dyDescent="0.2">
      <c r="A68" s="167">
        <f t="shared" si="0"/>
        <v>62</v>
      </c>
      <c r="B68" s="181"/>
      <c r="C68" s="122"/>
      <c r="D68" s="351"/>
      <c r="E68" s="352"/>
      <c r="F68" s="113"/>
      <c r="G68" s="327"/>
      <c r="H68" s="327"/>
      <c r="I68" s="328"/>
      <c r="J68" s="78"/>
      <c r="K68" s="78"/>
      <c r="L68" s="78"/>
      <c r="M68" s="78"/>
    </row>
    <row r="69" spans="1:13" ht="24.95" customHeight="1" x14ac:dyDescent="0.2">
      <c r="A69" s="167">
        <f t="shared" si="0"/>
        <v>63</v>
      </c>
      <c r="B69" s="181"/>
      <c r="C69" s="122"/>
      <c r="D69" s="351"/>
      <c r="E69" s="352"/>
      <c r="F69" s="113"/>
      <c r="G69" s="327"/>
      <c r="H69" s="327"/>
      <c r="I69" s="328"/>
      <c r="J69" s="78"/>
      <c r="K69" s="78"/>
      <c r="L69" s="78"/>
      <c r="M69" s="78"/>
    </row>
    <row r="70" spans="1:13" ht="24.95" customHeight="1" x14ac:dyDescent="0.2">
      <c r="A70" s="167">
        <f t="shared" si="0"/>
        <v>64</v>
      </c>
      <c r="B70" s="181"/>
      <c r="C70" s="122"/>
      <c r="D70" s="351"/>
      <c r="E70" s="352"/>
      <c r="F70" s="113"/>
      <c r="G70" s="327"/>
      <c r="H70" s="327"/>
      <c r="I70" s="328"/>
      <c r="J70" s="78"/>
      <c r="K70" s="78"/>
      <c r="L70" s="78"/>
      <c r="M70" s="78"/>
    </row>
    <row r="71" spans="1:13" ht="24.95" customHeight="1" x14ac:dyDescent="0.2">
      <c r="A71" s="167">
        <f t="shared" si="0"/>
        <v>65</v>
      </c>
      <c r="B71" s="181"/>
      <c r="C71" s="122"/>
      <c r="D71" s="351"/>
      <c r="E71" s="352"/>
      <c r="F71" s="113"/>
      <c r="G71" s="327"/>
      <c r="H71" s="327"/>
      <c r="I71" s="328"/>
      <c r="J71" s="78"/>
      <c r="K71" s="78"/>
      <c r="L71" s="78"/>
      <c r="M71" s="78"/>
    </row>
    <row r="72" spans="1:13" ht="24.95" customHeight="1" x14ac:dyDescent="0.2">
      <c r="A72" s="167">
        <f>1+A71</f>
        <v>66</v>
      </c>
      <c r="B72" s="181"/>
      <c r="C72" s="122"/>
      <c r="D72" s="351"/>
      <c r="E72" s="352"/>
      <c r="F72" s="113"/>
      <c r="G72" s="327"/>
      <c r="H72" s="327"/>
      <c r="I72" s="328"/>
      <c r="J72" s="78"/>
      <c r="K72" s="78"/>
      <c r="L72" s="78"/>
      <c r="M72" s="78"/>
    </row>
    <row r="73" spans="1:13" ht="24.95" customHeight="1" x14ac:dyDescent="0.2">
      <c r="A73" s="167">
        <f>1+A72</f>
        <v>67</v>
      </c>
      <c r="B73" s="181"/>
      <c r="C73" s="122"/>
      <c r="D73" s="351"/>
      <c r="E73" s="352"/>
      <c r="F73" s="113"/>
      <c r="G73" s="327"/>
      <c r="H73" s="327"/>
      <c r="I73" s="328"/>
      <c r="J73" s="78"/>
      <c r="K73" s="78"/>
      <c r="L73" s="78"/>
      <c r="M73" s="78"/>
    </row>
    <row r="74" spans="1:13" ht="24.95" customHeight="1" x14ac:dyDescent="0.2">
      <c r="A74" s="167">
        <f>1+A73</f>
        <v>68</v>
      </c>
      <c r="B74" s="181"/>
      <c r="C74" s="122"/>
      <c r="D74" s="351"/>
      <c r="E74" s="352"/>
      <c r="F74" s="113"/>
      <c r="G74" s="327"/>
      <c r="H74" s="327"/>
      <c r="I74" s="328"/>
      <c r="J74" s="78"/>
      <c r="K74" s="78"/>
      <c r="L74" s="78"/>
      <c r="M74" s="78"/>
    </row>
    <row r="75" spans="1:13" ht="24.95" customHeight="1" x14ac:dyDescent="0.2">
      <c r="A75" s="167">
        <f>1+A74</f>
        <v>69</v>
      </c>
      <c r="B75" s="181"/>
      <c r="C75" s="122"/>
      <c r="D75" s="351"/>
      <c r="E75" s="352"/>
      <c r="F75" s="113"/>
      <c r="G75" s="327"/>
      <c r="H75" s="327"/>
      <c r="I75" s="328"/>
      <c r="J75" s="78"/>
      <c r="K75" s="78"/>
      <c r="L75" s="78"/>
      <c r="M75" s="78"/>
    </row>
    <row r="76" spans="1:13" ht="24.95" customHeight="1" thickBot="1" x14ac:dyDescent="0.25">
      <c r="A76" s="269">
        <f>1+A75</f>
        <v>70</v>
      </c>
      <c r="B76" s="266"/>
      <c r="C76" s="118"/>
      <c r="D76" s="353"/>
      <c r="E76" s="354"/>
      <c r="F76" s="114"/>
      <c r="G76" s="345"/>
      <c r="H76" s="345"/>
      <c r="I76" s="346"/>
      <c r="J76" s="78"/>
      <c r="K76" s="78"/>
      <c r="L76" s="78"/>
      <c r="M76" s="78"/>
    </row>
    <row r="77" spans="1:13" ht="24.95" customHeight="1" x14ac:dyDescent="0.2">
      <c r="A77" s="166">
        <v>71</v>
      </c>
      <c r="B77" s="174"/>
      <c r="C77" s="100"/>
      <c r="D77" s="349"/>
      <c r="E77" s="350"/>
      <c r="F77" s="112"/>
      <c r="G77" s="334"/>
      <c r="H77" s="334"/>
      <c r="I77" s="335"/>
      <c r="J77" s="78"/>
      <c r="K77" s="78"/>
      <c r="L77" s="78"/>
      <c r="M77" s="78"/>
    </row>
    <row r="78" spans="1:13" ht="24.95" customHeight="1" x14ac:dyDescent="0.2">
      <c r="A78" s="166">
        <v>72</v>
      </c>
      <c r="B78" s="169"/>
      <c r="C78" s="122"/>
      <c r="D78" s="351"/>
      <c r="E78" s="352"/>
      <c r="F78" s="113"/>
      <c r="G78" s="327"/>
      <c r="H78" s="327"/>
      <c r="I78" s="328"/>
      <c r="J78" s="78"/>
      <c r="K78" s="78"/>
      <c r="L78" s="78"/>
      <c r="M78" s="78"/>
    </row>
    <row r="79" spans="1:13" ht="24.95" customHeight="1" x14ac:dyDescent="0.2">
      <c r="A79" s="166">
        <v>73</v>
      </c>
      <c r="B79" s="169"/>
      <c r="C79" s="122"/>
      <c r="D79" s="351"/>
      <c r="E79" s="352"/>
      <c r="F79" s="113"/>
      <c r="G79" s="327"/>
      <c r="H79" s="327"/>
      <c r="I79" s="328"/>
      <c r="J79" s="78"/>
      <c r="K79" s="78"/>
      <c r="L79" s="78"/>
      <c r="M79" s="78"/>
    </row>
    <row r="80" spans="1:13" ht="24.95" customHeight="1" x14ac:dyDescent="0.2">
      <c r="A80" s="166">
        <v>74</v>
      </c>
      <c r="B80" s="169"/>
      <c r="C80" s="122"/>
      <c r="D80" s="351"/>
      <c r="E80" s="352"/>
      <c r="F80" s="113"/>
      <c r="G80" s="327"/>
      <c r="H80" s="327"/>
      <c r="I80" s="328"/>
      <c r="J80" s="78"/>
      <c r="K80" s="78"/>
      <c r="L80" s="78"/>
      <c r="M80" s="78"/>
    </row>
    <row r="81" spans="1:13" ht="24.95" customHeight="1" x14ac:dyDescent="0.2">
      <c r="A81" s="166">
        <v>75</v>
      </c>
      <c r="B81" s="169"/>
      <c r="C81" s="122"/>
      <c r="D81" s="351"/>
      <c r="E81" s="352"/>
      <c r="F81" s="113"/>
      <c r="G81" s="327"/>
      <c r="H81" s="327"/>
      <c r="I81" s="328"/>
      <c r="J81" s="78"/>
      <c r="K81" s="78"/>
      <c r="L81" s="78"/>
      <c r="M81" s="78"/>
    </row>
    <row r="82" spans="1:13" ht="24.95" customHeight="1" x14ac:dyDescent="0.2">
      <c r="A82" s="166">
        <v>76</v>
      </c>
      <c r="B82" s="169"/>
      <c r="C82" s="122"/>
      <c r="D82" s="351"/>
      <c r="E82" s="352"/>
      <c r="F82" s="113"/>
      <c r="G82" s="327"/>
      <c r="H82" s="327"/>
      <c r="I82" s="328"/>
      <c r="J82" s="78"/>
      <c r="K82" s="78"/>
      <c r="L82" s="78"/>
      <c r="M82" s="78"/>
    </row>
    <row r="83" spans="1:13" ht="24.95" customHeight="1" x14ac:dyDescent="0.2">
      <c r="A83" s="166">
        <v>77</v>
      </c>
      <c r="B83" s="169"/>
      <c r="C83" s="122"/>
      <c r="D83" s="351"/>
      <c r="E83" s="352"/>
      <c r="F83" s="113"/>
      <c r="G83" s="327"/>
      <c r="H83" s="327"/>
      <c r="I83" s="328"/>
      <c r="J83" s="78"/>
      <c r="K83" s="78"/>
      <c r="L83" s="78"/>
      <c r="M83" s="78"/>
    </row>
    <row r="84" spans="1:13" ht="24.95" customHeight="1" x14ac:dyDescent="0.2">
      <c r="A84" s="166">
        <v>78</v>
      </c>
      <c r="B84" s="169"/>
      <c r="C84" s="122"/>
      <c r="D84" s="351"/>
      <c r="E84" s="352"/>
      <c r="F84" s="113"/>
      <c r="G84" s="327"/>
      <c r="H84" s="327"/>
      <c r="I84" s="328"/>
      <c r="J84" s="78"/>
      <c r="K84" s="78"/>
      <c r="L84" s="78"/>
      <c r="M84" s="78"/>
    </row>
    <row r="85" spans="1:13" ht="24.95" customHeight="1" x14ac:dyDescent="0.2">
      <c r="A85" s="166">
        <v>79</v>
      </c>
      <c r="B85" s="169"/>
      <c r="C85" s="122"/>
      <c r="D85" s="351"/>
      <c r="E85" s="352"/>
      <c r="F85" s="113"/>
      <c r="G85" s="327"/>
      <c r="H85" s="327"/>
      <c r="I85" s="328"/>
      <c r="J85" s="78"/>
      <c r="K85" s="78"/>
      <c r="L85" s="78"/>
      <c r="M85" s="78"/>
    </row>
    <row r="86" spans="1:13" ht="24.95" customHeight="1" x14ac:dyDescent="0.2">
      <c r="A86" s="166">
        <v>80</v>
      </c>
      <c r="B86" s="169"/>
      <c r="C86" s="122"/>
      <c r="D86" s="351"/>
      <c r="E86" s="352"/>
      <c r="F86" s="113"/>
      <c r="G86" s="327"/>
      <c r="H86" s="327"/>
      <c r="I86" s="328"/>
      <c r="J86" s="78"/>
      <c r="K86" s="78"/>
      <c r="L86" s="78"/>
      <c r="M86" s="78"/>
    </row>
    <row r="87" spans="1:13" ht="24.95" customHeight="1" x14ac:dyDescent="0.2">
      <c r="A87" s="166">
        <v>81</v>
      </c>
      <c r="B87" s="169"/>
      <c r="C87" s="122"/>
      <c r="D87" s="351"/>
      <c r="E87" s="352"/>
      <c r="F87" s="113"/>
      <c r="G87" s="327"/>
      <c r="H87" s="327"/>
      <c r="I87" s="328"/>
      <c r="J87" s="78"/>
      <c r="K87" s="78"/>
      <c r="L87" s="78"/>
      <c r="M87" s="78"/>
    </row>
    <row r="88" spans="1:13" ht="24.95" customHeight="1" x14ac:dyDescent="0.2">
      <c r="A88" s="166">
        <v>82</v>
      </c>
      <c r="B88" s="169"/>
      <c r="C88" s="122"/>
      <c r="D88" s="351"/>
      <c r="E88" s="352"/>
      <c r="F88" s="113"/>
      <c r="G88" s="327"/>
      <c r="H88" s="327"/>
      <c r="I88" s="328"/>
      <c r="J88" s="78"/>
      <c r="K88" s="78"/>
      <c r="L88" s="78"/>
      <c r="M88" s="78"/>
    </row>
    <row r="89" spans="1:13" ht="24.95" customHeight="1" x14ac:dyDescent="0.2">
      <c r="A89" s="166">
        <v>83</v>
      </c>
      <c r="B89" s="169"/>
      <c r="C89" s="122"/>
      <c r="D89" s="351"/>
      <c r="E89" s="352"/>
      <c r="F89" s="113"/>
      <c r="G89" s="327"/>
      <c r="H89" s="327"/>
      <c r="I89" s="328"/>
      <c r="J89" s="78"/>
      <c r="K89" s="78"/>
      <c r="L89" s="78"/>
      <c r="M89" s="78"/>
    </row>
    <row r="90" spans="1:13" ht="24.95" customHeight="1" x14ac:dyDescent="0.2">
      <c r="A90" s="166">
        <v>84</v>
      </c>
      <c r="B90" s="169"/>
      <c r="C90" s="122"/>
      <c r="D90" s="351"/>
      <c r="E90" s="352"/>
      <c r="F90" s="113"/>
      <c r="G90" s="327"/>
      <c r="H90" s="327"/>
      <c r="I90" s="328"/>
      <c r="J90" s="78"/>
      <c r="K90" s="78"/>
      <c r="L90" s="78"/>
      <c r="M90" s="78"/>
    </row>
    <row r="91" spans="1:13" ht="24.95" customHeight="1" x14ac:dyDescent="0.2">
      <c r="A91" s="166">
        <v>85</v>
      </c>
      <c r="B91" s="169"/>
      <c r="C91" s="122"/>
      <c r="D91" s="351"/>
      <c r="E91" s="352"/>
      <c r="F91" s="113"/>
      <c r="G91" s="327"/>
      <c r="H91" s="327"/>
      <c r="I91" s="328"/>
      <c r="J91" s="78"/>
      <c r="K91" s="78"/>
      <c r="L91" s="78"/>
      <c r="M91" s="78"/>
    </row>
    <row r="92" spans="1:13" ht="24.95" customHeight="1" x14ac:dyDescent="0.2">
      <c r="A92" s="166">
        <v>86</v>
      </c>
      <c r="B92" s="169"/>
      <c r="C92" s="122"/>
      <c r="D92" s="351"/>
      <c r="E92" s="352"/>
      <c r="F92" s="113"/>
      <c r="G92" s="327"/>
      <c r="H92" s="327"/>
      <c r="I92" s="328"/>
      <c r="J92" s="78"/>
      <c r="K92" s="78"/>
      <c r="L92" s="78"/>
      <c r="M92" s="78"/>
    </row>
    <row r="93" spans="1:13" ht="24.95" customHeight="1" x14ac:dyDescent="0.2">
      <c r="A93" s="166">
        <v>87</v>
      </c>
      <c r="B93" s="169"/>
      <c r="C93" s="122"/>
      <c r="D93" s="351"/>
      <c r="E93" s="352"/>
      <c r="F93" s="113"/>
      <c r="G93" s="327"/>
      <c r="H93" s="327"/>
      <c r="I93" s="328"/>
      <c r="J93" s="78"/>
      <c r="K93" s="78"/>
      <c r="L93" s="78"/>
      <c r="M93" s="78"/>
    </row>
    <row r="94" spans="1:13" ht="24.95" customHeight="1" x14ac:dyDescent="0.2">
      <c r="A94" s="166">
        <v>88</v>
      </c>
      <c r="B94" s="169"/>
      <c r="C94" s="122"/>
      <c r="D94" s="351"/>
      <c r="E94" s="352"/>
      <c r="F94" s="113"/>
      <c r="G94" s="327"/>
      <c r="H94" s="327"/>
      <c r="I94" s="328"/>
      <c r="J94" s="78"/>
      <c r="K94" s="78"/>
      <c r="L94" s="78"/>
      <c r="M94" s="78"/>
    </row>
    <row r="95" spans="1:13" ht="24.95" customHeight="1" x14ac:dyDescent="0.2">
      <c r="A95" s="166">
        <v>89</v>
      </c>
      <c r="B95" s="169"/>
      <c r="C95" s="122"/>
      <c r="D95" s="351"/>
      <c r="E95" s="352"/>
      <c r="F95" s="113"/>
      <c r="G95" s="327"/>
      <c r="H95" s="327"/>
      <c r="I95" s="328"/>
      <c r="J95" s="78"/>
      <c r="K95" s="78"/>
      <c r="L95" s="78"/>
      <c r="M95" s="78"/>
    </row>
    <row r="96" spans="1:13" ht="24.95" customHeight="1" x14ac:dyDescent="0.2">
      <c r="A96" s="166">
        <v>90</v>
      </c>
      <c r="B96" s="169"/>
      <c r="C96" s="122"/>
      <c r="D96" s="351"/>
      <c r="E96" s="352"/>
      <c r="F96" s="113"/>
      <c r="G96" s="327"/>
      <c r="H96" s="327"/>
      <c r="I96" s="328"/>
      <c r="J96" s="78"/>
      <c r="K96" s="78"/>
      <c r="L96" s="78"/>
      <c r="M96" s="78"/>
    </row>
    <row r="97" spans="1:13" ht="24.95" customHeight="1" x14ac:dyDescent="0.2">
      <c r="A97" s="166">
        <v>91</v>
      </c>
      <c r="B97" s="169"/>
      <c r="C97" s="122"/>
      <c r="D97" s="351"/>
      <c r="E97" s="352"/>
      <c r="F97" s="113"/>
      <c r="G97" s="327"/>
      <c r="H97" s="327"/>
      <c r="I97" s="328"/>
      <c r="J97" s="78"/>
      <c r="K97" s="78"/>
      <c r="L97" s="78"/>
      <c r="M97" s="78"/>
    </row>
    <row r="98" spans="1:13" ht="24.95" customHeight="1" x14ac:dyDescent="0.2">
      <c r="A98" s="166">
        <v>92</v>
      </c>
      <c r="B98" s="169"/>
      <c r="C98" s="122"/>
      <c r="D98" s="351"/>
      <c r="E98" s="352"/>
      <c r="F98" s="113"/>
      <c r="G98" s="327"/>
      <c r="H98" s="327"/>
      <c r="I98" s="328"/>
      <c r="J98" s="78"/>
      <c r="K98" s="78"/>
      <c r="L98" s="78"/>
      <c r="M98" s="78"/>
    </row>
    <row r="99" spans="1:13" ht="24.95" customHeight="1" x14ac:dyDescent="0.2">
      <c r="A99" s="166">
        <v>93</v>
      </c>
      <c r="B99" s="169"/>
      <c r="C99" s="122"/>
      <c r="D99" s="351"/>
      <c r="E99" s="352"/>
      <c r="F99" s="113"/>
      <c r="G99" s="327"/>
      <c r="H99" s="327"/>
      <c r="I99" s="328"/>
      <c r="J99" s="78"/>
      <c r="K99" s="78"/>
      <c r="L99" s="78"/>
      <c r="M99" s="78"/>
    </row>
    <row r="100" spans="1:13" ht="24.95" customHeight="1" x14ac:dyDescent="0.2">
      <c r="A100" s="166">
        <v>94</v>
      </c>
      <c r="B100" s="169"/>
      <c r="C100" s="122"/>
      <c r="D100" s="351"/>
      <c r="E100" s="352"/>
      <c r="F100" s="113"/>
      <c r="G100" s="327"/>
      <c r="H100" s="327"/>
      <c r="I100" s="328"/>
      <c r="J100" s="78"/>
      <c r="K100" s="78"/>
      <c r="L100" s="78"/>
      <c r="M100" s="78"/>
    </row>
    <row r="101" spans="1:13" ht="24.95" customHeight="1" x14ac:dyDescent="0.2">
      <c r="A101" s="166">
        <v>95</v>
      </c>
      <c r="B101" s="169"/>
      <c r="C101" s="122"/>
      <c r="D101" s="351"/>
      <c r="E101" s="352"/>
      <c r="F101" s="113"/>
      <c r="G101" s="327"/>
      <c r="H101" s="327"/>
      <c r="I101" s="328"/>
      <c r="J101" s="78"/>
      <c r="K101" s="78"/>
      <c r="L101" s="78"/>
      <c r="M101" s="78"/>
    </row>
    <row r="102" spans="1:13" ht="24.95" customHeight="1" x14ac:dyDescent="0.2">
      <c r="A102" s="166">
        <v>96</v>
      </c>
      <c r="B102" s="169"/>
      <c r="C102" s="122"/>
      <c r="D102" s="351"/>
      <c r="E102" s="352"/>
      <c r="F102" s="113"/>
      <c r="G102" s="327"/>
      <c r="H102" s="327"/>
      <c r="I102" s="328"/>
      <c r="J102" s="78"/>
      <c r="K102" s="78"/>
      <c r="L102" s="78"/>
      <c r="M102" s="78"/>
    </row>
    <row r="103" spans="1:13" ht="24.95" customHeight="1" x14ac:dyDescent="0.2">
      <c r="A103" s="166">
        <v>97</v>
      </c>
      <c r="B103" s="169"/>
      <c r="C103" s="122"/>
      <c r="D103" s="351"/>
      <c r="E103" s="352"/>
      <c r="F103" s="113"/>
      <c r="G103" s="327"/>
      <c r="H103" s="327"/>
      <c r="I103" s="328"/>
      <c r="J103" s="78"/>
      <c r="K103" s="78"/>
      <c r="L103" s="78"/>
      <c r="M103" s="78"/>
    </row>
    <row r="104" spans="1:13" ht="24.95" customHeight="1" x14ac:dyDescent="0.2">
      <c r="A104" s="166">
        <v>98</v>
      </c>
      <c r="B104" s="169"/>
      <c r="C104" s="122"/>
      <c r="D104" s="351"/>
      <c r="E104" s="352"/>
      <c r="F104" s="113"/>
      <c r="G104" s="327"/>
      <c r="H104" s="327"/>
      <c r="I104" s="328"/>
      <c r="J104" s="78"/>
      <c r="K104" s="78"/>
      <c r="L104" s="78"/>
      <c r="M104" s="78"/>
    </row>
    <row r="105" spans="1:13" ht="24.95" customHeight="1" x14ac:dyDescent="0.2">
      <c r="A105" s="166">
        <v>99</v>
      </c>
      <c r="B105" s="169"/>
      <c r="C105" s="122"/>
      <c r="D105" s="351"/>
      <c r="E105" s="352"/>
      <c r="F105" s="113"/>
      <c r="G105" s="327"/>
      <c r="H105" s="327"/>
      <c r="I105" s="328"/>
      <c r="J105" s="78"/>
      <c r="K105" s="78"/>
      <c r="L105" s="78"/>
      <c r="M105" s="78"/>
    </row>
    <row r="106" spans="1:13" ht="24.95" customHeight="1" x14ac:dyDescent="0.2">
      <c r="A106" s="166">
        <v>100</v>
      </c>
      <c r="B106" s="169"/>
      <c r="C106" s="122"/>
      <c r="D106" s="351"/>
      <c r="E106" s="352"/>
      <c r="F106" s="113"/>
      <c r="G106" s="327"/>
      <c r="H106" s="327"/>
      <c r="I106" s="328"/>
      <c r="J106" s="78"/>
      <c r="K106" s="78"/>
      <c r="L106" s="78"/>
      <c r="M106" s="78"/>
    </row>
    <row r="107" spans="1:13" ht="24.95" customHeight="1" x14ac:dyDescent="0.2">
      <c r="A107" s="166">
        <v>101</v>
      </c>
      <c r="B107" s="169"/>
      <c r="C107" s="122"/>
      <c r="D107" s="351"/>
      <c r="E107" s="352"/>
      <c r="F107" s="113"/>
      <c r="G107" s="327"/>
      <c r="H107" s="327"/>
      <c r="I107" s="328"/>
      <c r="J107" s="78"/>
      <c r="K107" s="78"/>
      <c r="L107" s="78"/>
      <c r="M107" s="78"/>
    </row>
    <row r="108" spans="1:13" ht="24.95" customHeight="1" x14ac:dyDescent="0.2">
      <c r="A108" s="166">
        <v>102</v>
      </c>
      <c r="B108" s="169"/>
      <c r="C108" s="122"/>
      <c r="D108" s="351"/>
      <c r="E108" s="352"/>
      <c r="F108" s="113"/>
      <c r="G108" s="327"/>
      <c r="H108" s="327"/>
      <c r="I108" s="328"/>
      <c r="J108" s="78"/>
      <c r="K108" s="78"/>
      <c r="L108" s="78"/>
      <c r="M108" s="78"/>
    </row>
    <row r="109" spans="1:13" ht="24.95" customHeight="1" x14ac:dyDescent="0.2">
      <c r="A109" s="166">
        <v>103</v>
      </c>
      <c r="B109" s="169"/>
      <c r="C109" s="122"/>
      <c r="D109" s="351"/>
      <c r="E109" s="352"/>
      <c r="F109" s="113"/>
      <c r="G109" s="327"/>
      <c r="H109" s="327"/>
      <c r="I109" s="328"/>
      <c r="J109" s="78"/>
      <c r="K109" s="78"/>
      <c r="L109" s="78"/>
      <c r="M109" s="78"/>
    </row>
    <row r="110" spans="1:13" ht="24.95" customHeight="1" x14ac:dyDescent="0.2">
      <c r="A110" s="166">
        <v>104</v>
      </c>
      <c r="B110" s="169"/>
      <c r="C110" s="122"/>
      <c r="D110" s="351"/>
      <c r="E110" s="352"/>
      <c r="F110" s="113"/>
      <c r="G110" s="327"/>
      <c r="H110" s="327"/>
      <c r="I110" s="328"/>
      <c r="J110" s="78"/>
      <c r="K110" s="78"/>
      <c r="L110" s="78"/>
      <c r="M110" s="78"/>
    </row>
    <row r="111" spans="1:13" ht="24.95" customHeight="1" x14ac:dyDescent="0.2">
      <c r="A111" s="166">
        <v>105</v>
      </c>
      <c r="B111" s="169"/>
      <c r="C111" s="122"/>
      <c r="D111" s="351"/>
      <c r="E111" s="352"/>
      <c r="F111" s="113"/>
      <c r="G111" s="327"/>
      <c r="H111" s="327"/>
      <c r="I111" s="328"/>
      <c r="J111" s="78"/>
      <c r="K111" s="78"/>
      <c r="L111" s="78"/>
      <c r="M111" s="78"/>
    </row>
    <row r="112" spans="1:13" ht="24.95" customHeight="1" x14ac:dyDescent="0.2">
      <c r="A112" s="166">
        <v>106</v>
      </c>
      <c r="B112" s="169"/>
      <c r="C112" s="122"/>
      <c r="D112" s="351"/>
      <c r="E112" s="352"/>
      <c r="F112" s="113"/>
      <c r="G112" s="327"/>
      <c r="H112" s="327"/>
      <c r="I112" s="328"/>
      <c r="J112" s="78"/>
      <c r="K112" s="78"/>
      <c r="L112" s="78"/>
      <c r="M112" s="78"/>
    </row>
    <row r="113" spans="1:13" ht="24.95" customHeight="1" x14ac:dyDescent="0.2">
      <c r="A113" s="166">
        <v>107</v>
      </c>
      <c r="B113" s="169"/>
      <c r="C113" s="122"/>
      <c r="D113" s="351"/>
      <c r="E113" s="352"/>
      <c r="F113" s="113"/>
      <c r="G113" s="327"/>
      <c r="H113" s="327"/>
      <c r="I113" s="328"/>
      <c r="J113" s="78"/>
      <c r="K113" s="78"/>
      <c r="L113" s="78"/>
      <c r="M113" s="78"/>
    </row>
    <row r="114" spans="1:13" ht="24.95" customHeight="1" x14ac:dyDescent="0.2">
      <c r="A114" s="166">
        <v>108</v>
      </c>
      <c r="B114" s="169"/>
      <c r="C114" s="122"/>
      <c r="D114" s="351"/>
      <c r="E114" s="352"/>
      <c r="F114" s="113"/>
      <c r="G114" s="327"/>
      <c r="H114" s="327"/>
      <c r="I114" s="328"/>
      <c r="J114" s="78"/>
      <c r="K114" s="78"/>
      <c r="L114" s="78"/>
      <c r="M114" s="78"/>
    </row>
    <row r="115" spans="1:13" ht="24.95" customHeight="1" x14ac:dyDescent="0.2">
      <c r="A115" s="166">
        <v>109</v>
      </c>
      <c r="B115" s="169"/>
      <c r="C115" s="122"/>
      <c r="D115" s="351"/>
      <c r="E115" s="352"/>
      <c r="F115" s="113"/>
      <c r="G115" s="327"/>
      <c r="H115" s="327"/>
      <c r="I115" s="328"/>
      <c r="J115" s="78"/>
      <c r="K115" s="78"/>
      <c r="L115" s="78"/>
      <c r="M115" s="78"/>
    </row>
    <row r="116" spans="1:13" ht="24.95" customHeight="1" x14ac:dyDescent="0.2">
      <c r="A116" s="166">
        <v>110</v>
      </c>
      <c r="B116" s="169"/>
      <c r="C116" s="122"/>
      <c r="D116" s="351"/>
      <c r="E116" s="352"/>
      <c r="F116" s="113"/>
      <c r="G116" s="327"/>
      <c r="H116" s="327"/>
      <c r="I116" s="328"/>
      <c r="J116" s="78"/>
      <c r="K116" s="78"/>
      <c r="L116" s="78"/>
      <c r="M116" s="78"/>
    </row>
    <row r="117" spans="1:13" ht="24.95" customHeight="1" x14ac:dyDescent="0.2">
      <c r="A117" s="166">
        <v>111</v>
      </c>
      <c r="B117" s="169"/>
      <c r="C117" s="122"/>
      <c r="D117" s="351"/>
      <c r="E117" s="352"/>
      <c r="F117" s="113"/>
      <c r="G117" s="327"/>
      <c r="H117" s="327"/>
      <c r="I117" s="328"/>
      <c r="J117" s="78"/>
      <c r="K117" s="78"/>
      <c r="L117" s="78"/>
      <c r="M117" s="78"/>
    </row>
    <row r="118" spans="1:13" ht="24.95" customHeight="1" x14ac:dyDescent="0.2">
      <c r="A118" s="166">
        <v>112</v>
      </c>
      <c r="B118" s="169"/>
      <c r="C118" s="122"/>
      <c r="D118" s="351"/>
      <c r="E118" s="352"/>
      <c r="F118" s="113"/>
      <c r="G118" s="327"/>
      <c r="H118" s="327"/>
      <c r="I118" s="328"/>
      <c r="J118" s="78"/>
      <c r="K118" s="78"/>
      <c r="L118" s="78"/>
      <c r="M118" s="78"/>
    </row>
    <row r="119" spans="1:13" ht="24.95" customHeight="1" x14ac:dyDescent="0.2">
      <c r="A119" s="166">
        <v>113</v>
      </c>
      <c r="B119" s="169"/>
      <c r="C119" s="122"/>
      <c r="D119" s="351"/>
      <c r="E119" s="352"/>
      <c r="F119" s="113"/>
      <c r="G119" s="327"/>
      <c r="H119" s="327"/>
      <c r="I119" s="328"/>
      <c r="J119" s="78"/>
      <c r="K119" s="78"/>
      <c r="L119" s="78"/>
      <c r="M119" s="78"/>
    </row>
    <row r="120" spans="1:13" ht="24.95" customHeight="1" x14ac:dyDescent="0.2">
      <c r="A120" s="166">
        <v>114</v>
      </c>
      <c r="B120" s="169"/>
      <c r="C120" s="122"/>
      <c r="D120" s="351"/>
      <c r="E120" s="352"/>
      <c r="F120" s="113"/>
      <c r="G120" s="327"/>
      <c r="H120" s="327"/>
      <c r="I120" s="328"/>
      <c r="J120" s="78"/>
      <c r="K120" s="78"/>
      <c r="L120" s="78"/>
      <c r="M120" s="78"/>
    </row>
    <row r="121" spans="1:13" ht="24.95" customHeight="1" x14ac:dyDescent="0.2">
      <c r="A121" s="166">
        <v>115</v>
      </c>
      <c r="B121" s="169"/>
      <c r="C121" s="122"/>
      <c r="D121" s="351"/>
      <c r="E121" s="352"/>
      <c r="F121" s="113"/>
      <c r="G121" s="327"/>
      <c r="H121" s="327"/>
      <c r="I121" s="328"/>
      <c r="J121" s="78"/>
      <c r="K121" s="78"/>
      <c r="L121" s="78"/>
      <c r="M121" s="78"/>
    </row>
    <row r="122" spans="1:13" ht="24.95" customHeight="1" x14ac:dyDescent="0.2">
      <c r="A122" s="166">
        <v>116</v>
      </c>
      <c r="B122" s="169"/>
      <c r="C122" s="122"/>
      <c r="D122" s="351"/>
      <c r="E122" s="352"/>
      <c r="F122" s="113"/>
      <c r="G122" s="327"/>
      <c r="H122" s="327"/>
      <c r="I122" s="328"/>
      <c r="J122" s="78"/>
      <c r="K122" s="78"/>
      <c r="L122" s="78"/>
      <c r="M122" s="78"/>
    </row>
    <row r="123" spans="1:13" ht="24.95" customHeight="1" x14ac:dyDescent="0.2">
      <c r="A123" s="166">
        <v>117</v>
      </c>
      <c r="B123" s="169"/>
      <c r="C123" s="122"/>
      <c r="D123" s="351"/>
      <c r="E123" s="352"/>
      <c r="F123" s="113"/>
      <c r="G123" s="327"/>
      <c r="H123" s="327"/>
      <c r="I123" s="328"/>
      <c r="J123" s="78"/>
      <c r="K123" s="78"/>
      <c r="L123" s="78"/>
      <c r="M123" s="78"/>
    </row>
    <row r="124" spans="1:13" ht="24.95" customHeight="1" x14ac:dyDescent="0.2">
      <c r="A124" s="166">
        <v>118</v>
      </c>
      <c r="B124" s="169"/>
      <c r="C124" s="122"/>
      <c r="D124" s="351"/>
      <c r="E124" s="352"/>
      <c r="F124" s="113"/>
      <c r="G124" s="327"/>
      <c r="H124" s="327"/>
      <c r="I124" s="328"/>
      <c r="J124" s="78"/>
      <c r="K124" s="78"/>
      <c r="L124" s="78"/>
      <c r="M124" s="78"/>
    </row>
    <row r="125" spans="1:13" ht="24.95" customHeight="1" x14ac:dyDescent="0.2">
      <c r="A125" s="166">
        <v>119</v>
      </c>
      <c r="B125" s="169"/>
      <c r="C125" s="122"/>
      <c r="D125" s="351"/>
      <c r="E125" s="352"/>
      <c r="F125" s="113"/>
      <c r="G125" s="327"/>
      <c r="H125" s="327"/>
      <c r="I125" s="328"/>
      <c r="J125" s="78"/>
      <c r="K125" s="78"/>
      <c r="L125" s="78"/>
      <c r="M125" s="78"/>
    </row>
    <row r="126" spans="1:13" ht="24.95" customHeight="1" x14ac:dyDescent="0.2">
      <c r="A126" s="166">
        <v>120</v>
      </c>
      <c r="B126" s="169"/>
      <c r="C126" s="122"/>
      <c r="D126" s="351"/>
      <c r="E126" s="352"/>
      <c r="F126" s="113"/>
      <c r="G126" s="327"/>
      <c r="H126" s="327"/>
      <c r="I126" s="328"/>
      <c r="J126" s="78"/>
      <c r="K126" s="78"/>
      <c r="L126" s="78"/>
      <c r="M126" s="78"/>
    </row>
    <row r="127" spans="1:13" ht="24.95" customHeight="1" x14ac:dyDescent="0.2">
      <c r="A127" s="166">
        <v>121</v>
      </c>
      <c r="B127" s="169"/>
      <c r="C127" s="122"/>
      <c r="D127" s="351"/>
      <c r="E127" s="352"/>
      <c r="F127" s="113"/>
      <c r="G127" s="327"/>
      <c r="H127" s="327"/>
      <c r="I127" s="328"/>
      <c r="J127" s="78"/>
      <c r="K127" s="78"/>
      <c r="L127" s="78"/>
      <c r="M127" s="78"/>
    </row>
    <row r="128" spans="1:13" ht="24.95" customHeight="1" x14ac:dyDescent="0.2">
      <c r="A128" s="166">
        <v>122</v>
      </c>
      <c r="B128" s="169"/>
      <c r="C128" s="122"/>
      <c r="D128" s="351"/>
      <c r="E128" s="352"/>
      <c r="F128" s="113"/>
      <c r="G128" s="327"/>
      <c r="H128" s="327"/>
      <c r="I128" s="328"/>
      <c r="J128" s="78"/>
      <c r="K128" s="78"/>
      <c r="L128" s="78"/>
      <c r="M128" s="78"/>
    </row>
    <row r="129" spans="1:13" ht="24.95" customHeight="1" x14ac:dyDescent="0.2">
      <c r="A129" s="166">
        <v>123</v>
      </c>
      <c r="B129" s="169"/>
      <c r="C129" s="122"/>
      <c r="D129" s="351"/>
      <c r="E129" s="352"/>
      <c r="F129" s="113"/>
      <c r="G129" s="327"/>
      <c r="H129" s="327"/>
      <c r="I129" s="328"/>
      <c r="J129" s="78"/>
      <c r="K129" s="78"/>
      <c r="L129" s="78"/>
      <c r="M129" s="78"/>
    </row>
    <row r="130" spans="1:13" ht="24.95" customHeight="1" x14ac:dyDescent="0.2">
      <c r="A130" s="166">
        <v>124</v>
      </c>
      <c r="B130" s="169"/>
      <c r="C130" s="122"/>
      <c r="D130" s="351"/>
      <c r="E130" s="352"/>
      <c r="F130" s="113"/>
      <c r="G130" s="327"/>
      <c r="H130" s="327"/>
      <c r="I130" s="328"/>
      <c r="J130" s="78"/>
      <c r="K130" s="78"/>
      <c r="L130" s="78"/>
      <c r="M130" s="78"/>
    </row>
    <row r="131" spans="1:13" ht="24.95" customHeight="1" x14ac:dyDescent="0.2">
      <c r="A131" s="166">
        <v>125</v>
      </c>
      <c r="B131" s="169"/>
      <c r="C131" s="122"/>
      <c r="D131" s="351"/>
      <c r="E131" s="352"/>
      <c r="F131" s="113"/>
      <c r="G131" s="327"/>
      <c r="H131" s="327"/>
      <c r="I131" s="328"/>
      <c r="J131" s="78"/>
      <c r="K131" s="78"/>
      <c r="L131" s="78"/>
      <c r="M131" s="78"/>
    </row>
    <row r="132" spans="1:13" ht="24.95" customHeight="1" x14ac:dyDescent="0.2">
      <c r="A132" s="166">
        <v>126</v>
      </c>
      <c r="B132" s="169"/>
      <c r="C132" s="122"/>
      <c r="D132" s="351"/>
      <c r="E132" s="352"/>
      <c r="F132" s="113"/>
      <c r="G132" s="327"/>
      <c r="H132" s="327"/>
      <c r="I132" s="328"/>
      <c r="J132" s="78"/>
      <c r="K132" s="78"/>
      <c r="L132" s="78"/>
      <c r="M132" s="78"/>
    </row>
    <row r="133" spans="1:13" ht="24.95" customHeight="1" x14ac:dyDescent="0.2">
      <c r="A133" s="166">
        <v>127</v>
      </c>
      <c r="B133" s="169"/>
      <c r="C133" s="122"/>
      <c r="D133" s="351"/>
      <c r="E133" s="352"/>
      <c r="F133" s="113"/>
      <c r="G133" s="327"/>
      <c r="H133" s="327"/>
      <c r="I133" s="328"/>
      <c r="J133" s="78"/>
      <c r="K133" s="78"/>
      <c r="L133" s="78"/>
      <c r="M133" s="78"/>
    </row>
    <row r="134" spans="1:13" ht="24.95" customHeight="1" x14ac:dyDescent="0.2">
      <c r="A134" s="166">
        <v>128</v>
      </c>
      <c r="B134" s="169"/>
      <c r="C134" s="122"/>
      <c r="D134" s="351"/>
      <c r="E134" s="352"/>
      <c r="F134" s="113"/>
      <c r="G134" s="327"/>
      <c r="H134" s="327"/>
      <c r="I134" s="328"/>
      <c r="J134" s="78"/>
      <c r="K134" s="78"/>
      <c r="L134" s="78"/>
      <c r="M134" s="78"/>
    </row>
    <row r="135" spans="1:13" ht="24.95" customHeight="1" x14ac:dyDescent="0.2">
      <c r="A135" s="166">
        <v>129</v>
      </c>
      <c r="B135" s="169"/>
      <c r="C135" s="122"/>
      <c r="D135" s="351"/>
      <c r="E135" s="352"/>
      <c r="F135" s="113"/>
      <c r="G135" s="327"/>
      <c r="H135" s="327"/>
      <c r="I135" s="328"/>
      <c r="J135" s="78"/>
      <c r="K135" s="78"/>
      <c r="L135" s="78"/>
      <c r="M135" s="78"/>
    </row>
    <row r="136" spans="1:13" ht="24.95" customHeight="1" x14ac:dyDescent="0.2">
      <c r="A136" s="166">
        <v>130</v>
      </c>
      <c r="B136" s="169"/>
      <c r="C136" s="122"/>
      <c r="D136" s="351"/>
      <c r="E136" s="352"/>
      <c r="F136" s="113"/>
      <c r="G136" s="327"/>
      <c r="H136" s="327"/>
      <c r="I136" s="328"/>
      <c r="J136" s="78"/>
      <c r="K136" s="78"/>
      <c r="L136" s="78"/>
      <c r="M136" s="78"/>
    </row>
    <row r="137" spans="1:13" ht="24.95" customHeight="1" x14ac:dyDescent="0.2">
      <c r="A137" s="166">
        <v>131</v>
      </c>
      <c r="B137" s="169"/>
      <c r="C137" s="122"/>
      <c r="D137" s="351"/>
      <c r="E137" s="352"/>
      <c r="F137" s="113"/>
      <c r="G137" s="327"/>
      <c r="H137" s="327"/>
      <c r="I137" s="328"/>
      <c r="J137" s="78"/>
      <c r="K137" s="78"/>
      <c r="L137" s="78"/>
      <c r="M137" s="78"/>
    </row>
    <row r="138" spans="1:13" ht="24.95" customHeight="1" x14ac:dyDescent="0.2">
      <c r="A138" s="166">
        <v>132</v>
      </c>
      <c r="B138" s="169"/>
      <c r="C138" s="122"/>
      <c r="D138" s="351"/>
      <c r="E138" s="352"/>
      <c r="F138" s="113"/>
      <c r="G138" s="327"/>
      <c r="H138" s="327"/>
      <c r="I138" s="328"/>
      <c r="J138" s="78"/>
      <c r="K138" s="78"/>
      <c r="L138" s="78"/>
      <c r="M138" s="78"/>
    </row>
    <row r="139" spans="1:13" ht="24.95" customHeight="1" x14ac:dyDescent="0.2">
      <c r="A139" s="166">
        <v>133</v>
      </c>
      <c r="B139" s="169"/>
      <c r="C139" s="122"/>
      <c r="D139" s="351"/>
      <c r="E139" s="352"/>
      <c r="F139" s="113"/>
      <c r="G139" s="327"/>
      <c r="H139" s="327"/>
      <c r="I139" s="328"/>
      <c r="J139" s="78"/>
      <c r="K139" s="78"/>
      <c r="L139" s="78"/>
      <c r="M139" s="78"/>
    </row>
    <row r="140" spans="1:13" ht="24.95" customHeight="1" x14ac:dyDescent="0.2">
      <c r="A140" s="166">
        <v>134</v>
      </c>
      <c r="B140" s="169"/>
      <c r="C140" s="122"/>
      <c r="D140" s="351"/>
      <c r="E140" s="352"/>
      <c r="F140" s="113"/>
      <c r="G140" s="327"/>
      <c r="H140" s="327"/>
      <c r="I140" s="328"/>
      <c r="J140" s="78"/>
      <c r="K140" s="78"/>
      <c r="L140" s="78"/>
      <c r="M140" s="78"/>
    </row>
    <row r="141" spans="1:13" ht="24.95" customHeight="1" x14ac:dyDescent="0.2">
      <c r="A141" s="166">
        <v>135</v>
      </c>
      <c r="B141" s="169"/>
      <c r="C141" s="122"/>
      <c r="D141" s="351"/>
      <c r="E141" s="352"/>
      <c r="F141" s="113"/>
      <c r="G141" s="327"/>
      <c r="H141" s="327"/>
      <c r="I141" s="328"/>
      <c r="J141" s="78"/>
      <c r="K141" s="78"/>
      <c r="L141" s="78"/>
      <c r="M141" s="78"/>
    </row>
    <row r="142" spans="1:13" ht="24.95" customHeight="1" x14ac:dyDescent="0.2">
      <c r="A142" s="166">
        <v>136</v>
      </c>
      <c r="B142" s="169"/>
      <c r="C142" s="122"/>
      <c r="D142" s="351"/>
      <c r="E142" s="352"/>
      <c r="F142" s="113"/>
      <c r="G142" s="327"/>
      <c r="H142" s="327"/>
      <c r="I142" s="328"/>
      <c r="J142" s="78"/>
      <c r="K142" s="78"/>
      <c r="L142" s="78"/>
      <c r="M142" s="78"/>
    </row>
    <row r="143" spans="1:13" ht="24.95" customHeight="1" x14ac:dyDescent="0.2">
      <c r="A143" s="166">
        <v>137</v>
      </c>
      <c r="B143" s="169"/>
      <c r="C143" s="122"/>
      <c r="D143" s="351"/>
      <c r="E143" s="352"/>
      <c r="F143" s="113"/>
      <c r="G143" s="327"/>
      <c r="H143" s="327"/>
      <c r="I143" s="328"/>
      <c r="J143" s="78"/>
      <c r="K143" s="78"/>
      <c r="L143" s="78"/>
      <c r="M143" s="78"/>
    </row>
    <row r="144" spans="1:13" ht="24.95" customHeight="1" x14ac:dyDescent="0.2">
      <c r="A144" s="166">
        <v>138</v>
      </c>
      <c r="B144" s="169"/>
      <c r="C144" s="122"/>
      <c r="D144" s="351"/>
      <c r="E144" s="352"/>
      <c r="F144" s="113"/>
      <c r="G144" s="327"/>
      <c r="H144" s="327"/>
      <c r="I144" s="328"/>
      <c r="J144" s="78"/>
      <c r="K144" s="78"/>
      <c r="L144" s="78"/>
      <c r="M144" s="78"/>
    </row>
    <row r="145" spans="1:13" ht="24.95" customHeight="1" x14ac:dyDescent="0.2">
      <c r="A145" s="166">
        <v>139</v>
      </c>
      <c r="B145" s="169"/>
      <c r="C145" s="122"/>
      <c r="D145" s="351"/>
      <c r="E145" s="352"/>
      <c r="F145" s="113"/>
      <c r="G145" s="327"/>
      <c r="H145" s="327"/>
      <c r="I145" s="328"/>
      <c r="J145" s="78"/>
      <c r="K145" s="78"/>
      <c r="L145" s="78"/>
      <c r="M145" s="78"/>
    </row>
    <row r="146" spans="1:13" ht="24.95" customHeight="1" x14ac:dyDescent="0.2">
      <c r="A146" s="166">
        <v>140</v>
      </c>
      <c r="B146" s="169"/>
      <c r="C146" s="122"/>
      <c r="D146" s="351"/>
      <c r="E146" s="352"/>
      <c r="F146" s="113"/>
      <c r="G146" s="327"/>
      <c r="H146" s="327"/>
      <c r="I146" s="328"/>
      <c r="J146" s="78"/>
      <c r="K146" s="78"/>
      <c r="L146" s="78"/>
      <c r="M146" s="78"/>
    </row>
    <row r="147" spans="1:13" ht="24.95" customHeight="1" x14ac:dyDescent="0.2">
      <c r="A147" s="166">
        <v>141</v>
      </c>
      <c r="B147" s="169"/>
      <c r="C147" s="122"/>
      <c r="D147" s="351"/>
      <c r="E147" s="352"/>
      <c r="F147" s="113"/>
      <c r="G147" s="327"/>
      <c r="H147" s="327"/>
      <c r="I147" s="328"/>
      <c r="J147" s="78"/>
      <c r="K147" s="78"/>
      <c r="L147" s="78"/>
      <c r="M147" s="78"/>
    </row>
    <row r="148" spans="1:13" ht="24.95" customHeight="1" x14ac:dyDescent="0.2">
      <c r="A148" s="166">
        <v>142</v>
      </c>
      <c r="B148" s="169"/>
      <c r="C148" s="122"/>
      <c r="D148" s="351"/>
      <c r="E148" s="352"/>
      <c r="F148" s="113"/>
      <c r="G148" s="327"/>
      <c r="H148" s="327"/>
      <c r="I148" s="328"/>
      <c r="J148" s="78"/>
      <c r="K148" s="78"/>
      <c r="L148" s="78"/>
      <c r="M148" s="78"/>
    </row>
    <row r="149" spans="1:13" ht="24.95" customHeight="1" x14ac:dyDescent="0.2">
      <c r="A149" s="166">
        <v>143</v>
      </c>
      <c r="B149" s="169"/>
      <c r="C149" s="122"/>
      <c r="D149" s="351"/>
      <c r="E149" s="352"/>
      <c r="F149" s="113"/>
      <c r="G149" s="327"/>
      <c r="H149" s="327"/>
      <c r="I149" s="328"/>
      <c r="J149" s="78"/>
      <c r="K149" s="78"/>
      <c r="L149" s="78"/>
      <c r="M149" s="78"/>
    </row>
    <row r="150" spans="1:13" ht="24.95" customHeight="1" x14ac:dyDescent="0.2">
      <c r="A150" s="166">
        <v>144</v>
      </c>
      <c r="B150" s="169"/>
      <c r="C150" s="122"/>
      <c r="D150" s="351"/>
      <c r="E150" s="352"/>
      <c r="F150" s="113"/>
      <c r="G150" s="327"/>
      <c r="H150" s="327"/>
      <c r="I150" s="328"/>
      <c r="J150" s="78"/>
      <c r="K150" s="78"/>
      <c r="L150" s="78"/>
      <c r="M150" s="78"/>
    </row>
    <row r="151" spans="1:13" ht="24.95" customHeight="1" x14ac:dyDescent="0.2">
      <c r="A151" s="166">
        <v>145</v>
      </c>
      <c r="B151" s="169"/>
      <c r="C151" s="122"/>
      <c r="D151" s="351"/>
      <c r="E151" s="352"/>
      <c r="F151" s="113"/>
      <c r="G151" s="327"/>
      <c r="H151" s="327"/>
      <c r="I151" s="328"/>
      <c r="J151" s="78"/>
      <c r="K151" s="78"/>
      <c r="L151" s="78"/>
      <c r="M151" s="78"/>
    </row>
    <row r="152" spans="1:13" ht="24.95" customHeight="1" x14ac:dyDescent="0.2">
      <c r="A152" s="166">
        <v>146</v>
      </c>
      <c r="B152" s="169"/>
      <c r="C152" s="122"/>
      <c r="D152" s="351"/>
      <c r="E152" s="352"/>
      <c r="F152" s="113"/>
      <c r="G152" s="327"/>
      <c r="H152" s="327"/>
      <c r="I152" s="328"/>
      <c r="J152" s="78"/>
      <c r="K152" s="78"/>
      <c r="L152" s="78"/>
      <c r="M152" s="78"/>
    </row>
    <row r="153" spans="1:13" ht="24.95" customHeight="1" x14ac:dyDescent="0.2">
      <c r="A153" s="166">
        <v>147</v>
      </c>
      <c r="B153" s="169"/>
      <c r="C153" s="122"/>
      <c r="D153" s="351"/>
      <c r="E153" s="352"/>
      <c r="F153" s="113"/>
      <c r="G153" s="327"/>
      <c r="H153" s="327"/>
      <c r="I153" s="328"/>
      <c r="J153" s="78"/>
      <c r="K153" s="78"/>
      <c r="L153" s="78"/>
      <c r="M153" s="78"/>
    </row>
    <row r="154" spans="1:13" ht="24.95" customHeight="1" x14ac:dyDescent="0.2">
      <c r="A154" s="166">
        <v>148</v>
      </c>
      <c r="B154" s="169"/>
      <c r="C154" s="122"/>
      <c r="D154" s="351"/>
      <c r="E154" s="352"/>
      <c r="F154" s="113"/>
      <c r="G154" s="327"/>
      <c r="H154" s="327"/>
      <c r="I154" s="328"/>
      <c r="J154" s="78"/>
      <c r="K154" s="78"/>
      <c r="L154" s="78"/>
      <c r="M154" s="78"/>
    </row>
    <row r="155" spans="1:13" ht="24.95" customHeight="1" x14ac:dyDescent="0.2">
      <c r="A155" s="166">
        <v>149</v>
      </c>
      <c r="B155" s="169"/>
      <c r="C155" s="122"/>
      <c r="D155" s="351"/>
      <c r="E155" s="352"/>
      <c r="F155" s="113"/>
      <c r="G155" s="327"/>
      <c r="H155" s="327"/>
      <c r="I155" s="328"/>
      <c r="J155" s="78"/>
      <c r="K155" s="78"/>
      <c r="L155" s="78"/>
      <c r="M155" s="78"/>
    </row>
    <row r="156" spans="1:13" ht="24.95" customHeight="1" x14ac:dyDescent="0.2">
      <c r="A156" s="166">
        <v>150</v>
      </c>
      <c r="B156" s="169"/>
      <c r="C156" s="122"/>
      <c r="D156" s="351"/>
      <c r="E156" s="352"/>
      <c r="F156" s="113"/>
      <c r="G156" s="327"/>
      <c r="H156" s="327"/>
      <c r="I156" s="328"/>
      <c r="J156" s="78"/>
      <c r="K156" s="78"/>
      <c r="L156" s="78"/>
      <c r="M156" s="78"/>
    </row>
    <row r="157" spans="1:13" ht="24.95" customHeight="1" x14ac:dyDescent="0.2">
      <c r="A157" s="166">
        <v>151</v>
      </c>
      <c r="B157" s="169"/>
      <c r="C157" s="122"/>
      <c r="D157" s="351"/>
      <c r="E157" s="352"/>
      <c r="F157" s="113"/>
      <c r="G157" s="327"/>
      <c r="H157" s="327"/>
      <c r="I157" s="328"/>
      <c r="J157" s="78"/>
      <c r="K157" s="78"/>
      <c r="L157" s="78"/>
      <c r="M157" s="78"/>
    </row>
    <row r="158" spans="1:13" ht="24.95" customHeight="1" x14ac:dyDescent="0.2">
      <c r="A158" s="166">
        <v>152</v>
      </c>
      <c r="B158" s="169"/>
      <c r="C158" s="122"/>
      <c r="D158" s="351"/>
      <c r="E158" s="352"/>
      <c r="F158" s="113"/>
      <c r="G158" s="327"/>
      <c r="H158" s="327"/>
      <c r="I158" s="328"/>
      <c r="J158" s="78"/>
      <c r="K158" s="78"/>
      <c r="L158" s="78"/>
      <c r="M158" s="78"/>
    </row>
    <row r="159" spans="1:13" ht="24.95" customHeight="1" x14ac:dyDescent="0.2">
      <c r="A159" s="166">
        <v>153</v>
      </c>
      <c r="B159" s="169"/>
      <c r="C159" s="122"/>
      <c r="D159" s="351"/>
      <c r="E159" s="352"/>
      <c r="F159" s="113"/>
      <c r="G159" s="327"/>
      <c r="H159" s="327"/>
      <c r="I159" s="328"/>
      <c r="J159" s="78"/>
      <c r="K159" s="78"/>
      <c r="L159" s="78"/>
      <c r="M159" s="78"/>
    </row>
    <row r="160" spans="1:13" ht="24.95" customHeight="1" x14ac:dyDescent="0.2">
      <c r="A160" s="166">
        <v>154</v>
      </c>
      <c r="B160" s="169"/>
      <c r="C160" s="122"/>
      <c r="D160" s="351"/>
      <c r="E160" s="352"/>
      <c r="F160" s="113"/>
      <c r="G160" s="327"/>
      <c r="H160" s="327"/>
      <c r="I160" s="328"/>
      <c r="J160" s="78"/>
      <c r="K160" s="78"/>
      <c r="L160" s="78"/>
      <c r="M160" s="78"/>
    </row>
    <row r="161" spans="1:13" ht="24.95" customHeight="1" x14ac:dyDescent="0.2">
      <c r="A161" s="166">
        <v>155</v>
      </c>
      <c r="B161" s="169"/>
      <c r="C161" s="122"/>
      <c r="D161" s="351"/>
      <c r="E161" s="352"/>
      <c r="F161" s="113"/>
      <c r="G161" s="327"/>
      <c r="H161" s="327"/>
      <c r="I161" s="328"/>
      <c r="J161" s="78"/>
      <c r="K161" s="78"/>
      <c r="L161" s="78"/>
      <c r="M161" s="78"/>
    </row>
    <row r="162" spans="1:13" ht="24.95" customHeight="1" x14ac:dyDescent="0.2">
      <c r="A162" s="166">
        <v>156</v>
      </c>
      <c r="B162" s="169"/>
      <c r="C162" s="122"/>
      <c r="D162" s="351"/>
      <c r="E162" s="352"/>
      <c r="F162" s="113"/>
      <c r="G162" s="327"/>
      <c r="H162" s="327"/>
      <c r="I162" s="328"/>
      <c r="J162" s="78"/>
      <c r="K162" s="78"/>
      <c r="L162" s="78"/>
      <c r="M162" s="78"/>
    </row>
    <row r="163" spans="1:13" ht="24.95" customHeight="1" x14ac:dyDescent="0.2">
      <c r="A163" s="166">
        <v>157</v>
      </c>
      <c r="B163" s="169"/>
      <c r="C163" s="122"/>
      <c r="D163" s="351"/>
      <c r="E163" s="352"/>
      <c r="F163" s="113"/>
      <c r="G163" s="327"/>
      <c r="H163" s="327"/>
      <c r="I163" s="328"/>
      <c r="J163" s="78"/>
      <c r="K163" s="78"/>
      <c r="L163" s="78"/>
      <c r="M163" s="78"/>
    </row>
    <row r="164" spans="1:13" ht="24.95" customHeight="1" x14ac:dyDescent="0.2">
      <c r="A164" s="166">
        <v>158</v>
      </c>
      <c r="B164" s="169"/>
      <c r="C164" s="122"/>
      <c r="D164" s="351"/>
      <c r="E164" s="352"/>
      <c r="F164" s="113"/>
      <c r="G164" s="327"/>
      <c r="H164" s="327"/>
      <c r="I164" s="328"/>
      <c r="J164" s="78"/>
      <c r="K164" s="78"/>
      <c r="L164" s="78"/>
      <c r="M164" s="78"/>
    </row>
    <row r="165" spans="1:13" ht="24.95" customHeight="1" x14ac:dyDescent="0.2">
      <c r="A165" s="166">
        <v>159</v>
      </c>
      <c r="B165" s="169"/>
      <c r="C165" s="122"/>
      <c r="D165" s="351"/>
      <c r="E165" s="352"/>
      <c r="F165" s="113"/>
      <c r="G165" s="327"/>
      <c r="H165" s="327"/>
      <c r="I165" s="328"/>
      <c r="J165" s="78"/>
      <c r="K165" s="78"/>
      <c r="L165" s="78"/>
      <c r="M165" s="78"/>
    </row>
    <row r="166" spans="1:13" ht="24.95" customHeight="1" x14ac:dyDescent="0.2">
      <c r="A166" s="166">
        <v>160</v>
      </c>
      <c r="B166" s="169"/>
      <c r="C166" s="122"/>
      <c r="D166" s="351"/>
      <c r="E166" s="352"/>
      <c r="F166" s="113"/>
      <c r="G166" s="327"/>
      <c r="H166" s="327"/>
      <c r="I166" s="328"/>
      <c r="J166" s="78"/>
      <c r="K166" s="78"/>
      <c r="L166" s="78"/>
      <c r="M166" s="78"/>
    </row>
    <row r="167" spans="1:13" ht="24.95" customHeight="1" x14ac:dyDescent="0.2">
      <c r="A167" s="166">
        <v>161</v>
      </c>
      <c r="B167" s="169"/>
      <c r="C167" s="122"/>
      <c r="D167" s="351"/>
      <c r="E167" s="352"/>
      <c r="F167" s="113"/>
      <c r="G167" s="327"/>
      <c r="H167" s="327"/>
      <c r="I167" s="328"/>
      <c r="J167" s="78"/>
      <c r="K167" s="78"/>
      <c r="L167" s="78"/>
      <c r="M167" s="78"/>
    </row>
    <row r="168" spans="1:13" ht="24.95" customHeight="1" x14ac:dyDescent="0.2">
      <c r="A168" s="166">
        <v>162</v>
      </c>
      <c r="B168" s="169"/>
      <c r="C168" s="122"/>
      <c r="D168" s="351"/>
      <c r="E168" s="352"/>
      <c r="F168" s="113"/>
      <c r="G168" s="327"/>
      <c r="H168" s="327"/>
      <c r="I168" s="328"/>
      <c r="J168" s="78"/>
      <c r="K168" s="78"/>
      <c r="L168" s="78"/>
      <c r="M168" s="78"/>
    </row>
    <row r="169" spans="1:13" ht="24.95" customHeight="1" x14ac:dyDescent="0.2">
      <c r="A169" s="166">
        <v>163</v>
      </c>
      <c r="B169" s="169"/>
      <c r="C169" s="122"/>
      <c r="D169" s="351"/>
      <c r="E169" s="352"/>
      <c r="F169" s="113"/>
      <c r="G169" s="327"/>
      <c r="H169" s="327"/>
      <c r="I169" s="328"/>
      <c r="J169" s="78"/>
      <c r="K169" s="78"/>
      <c r="L169" s="78"/>
      <c r="M169" s="78"/>
    </row>
    <row r="170" spans="1:13" ht="24.95" customHeight="1" x14ac:dyDescent="0.2">
      <c r="A170" s="166">
        <v>164</v>
      </c>
      <c r="B170" s="169"/>
      <c r="C170" s="122"/>
      <c r="D170" s="351"/>
      <c r="E170" s="352"/>
      <c r="F170" s="113"/>
      <c r="G170" s="327"/>
      <c r="H170" s="327"/>
      <c r="I170" s="328"/>
      <c r="J170" s="78"/>
      <c r="K170" s="78"/>
      <c r="L170" s="78"/>
      <c r="M170" s="78"/>
    </row>
    <row r="171" spans="1:13" ht="24.95" customHeight="1" x14ac:dyDescent="0.2">
      <c r="A171" s="166">
        <v>165</v>
      </c>
      <c r="B171" s="169"/>
      <c r="C171" s="122"/>
      <c r="D171" s="351"/>
      <c r="E171" s="352"/>
      <c r="F171" s="113"/>
      <c r="G171" s="327"/>
      <c r="H171" s="327"/>
      <c r="I171" s="328"/>
      <c r="J171" s="78"/>
      <c r="K171" s="78"/>
      <c r="L171" s="78"/>
      <c r="M171" s="78"/>
    </row>
    <row r="172" spans="1:13" ht="24.95" customHeight="1" x14ac:dyDescent="0.2">
      <c r="A172" s="166">
        <v>166</v>
      </c>
      <c r="B172" s="169"/>
      <c r="C172" s="122"/>
      <c r="D172" s="351"/>
      <c r="E172" s="352"/>
      <c r="F172" s="113"/>
      <c r="G172" s="327"/>
      <c r="H172" s="327"/>
      <c r="I172" s="328"/>
      <c r="J172" s="78"/>
      <c r="K172" s="78"/>
      <c r="L172" s="78"/>
      <c r="M172" s="78"/>
    </row>
    <row r="173" spans="1:13" ht="24.95" customHeight="1" x14ac:dyDescent="0.2">
      <c r="A173" s="166">
        <v>167</v>
      </c>
      <c r="B173" s="169"/>
      <c r="C173" s="122"/>
      <c r="D173" s="351"/>
      <c r="E173" s="352"/>
      <c r="F173" s="113"/>
      <c r="G173" s="327"/>
      <c r="H173" s="327"/>
      <c r="I173" s="328"/>
      <c r="J173" s="78"/>
      <c r="K173" s="78"/>
      <c r="L173" s="78"/>
      <c r="M173" s="78"/>
    </row>
    <row r="174" spans="1:13" ht="24.95" customHeight="1" x14ac:dyDescent="0.2">
      <c r="A174" s="166">
        <v>168</v>
      </c>
      <c r="B174" s="169"/>
      <c r="C174" s="122"/>
      <c r="D174" s="351"/>
      <c r="E174" s="352"/>
      <c r="F174" s="113"/>
      <c r="G174" s="327"/>
      <c r="H174" s="327"/>
      <c r="I174" s="328"/>
      <c r="J174" s="78"/>
      <c r="K174" s="78"/>
      <c r="L174" s="78"/>
      <c r="M174" s="78"/>
    </row>
    <row r="175" spans="1:13" ht="24.95" customHeight="1" x14ac:dyDescent="0.2">
      <c r="A175" s="166">
        <v>169</v>
      </c>
      <c r="B175" s="169"/>
      <c r="C175" s="122"/>
      <c r="D175" s="351"/>
      <c r="E175" s="352"/>
      <c r="F175" s="113"/>
      <c r="G175" s="327"/>
      <c r="H175" s="327"/>
      <c r="I175" s="328"/>
      <c r="J175" s="78"/>
      <c r="K175" s="78"/>
      <c r="L175" s="78"/>
      <c r="M175" s="78"/>
    </row>
    <row r="176" spans="1:13" ht="24.95" customHeight="1" x14ac:dyDescent="0.2">
      <c r="A176" s="166">
        <v>170</v>
      </c>
      <c r="B176" s="169"/>
      <c r="C176" s="122"/>
      <c r="D176" s="351"/>
      <c r="E176" s="352"/>
      <c r="F176" s="113"/>
      <c r="G176" s="327"/>
      <c r="H176" s="327"/>
      <c r="I176" s="328"/>
      <c r="J176" s="78"/>
      <c r="K176" s="78"/>
      <c r="L176" s="78"/>
      <c r="M176" s="78"/>
    </row>
    <row r="177" spans="1:13" ht="24.95" customHeight="1" x14ac:dyDescent="0.2">
      <c r="A177" s="166">
        <v>171</v>
      </c>
      <c r="B177" s="169"/>
      <c r="C177" s="122"/>
      <c r="D177" s="351"/>
      <c r="E177" s="352"/>
      <c r="F177" s="113"/>
      <c r="G177" s="327"/>
      <c r="H177" s="327"/>
      <c r="I177" s="328"/>
      <c r="J177" s="78"/>
      <c r="K177" s="78"/>
      <c r="L177" s="78"/>
      <c r="M177" s="78"/>
    </row>
    <row r="178" spans="1:13" ht="24.95" customHeight="1" x14ac:dyDescent="0.2">
      <c r="A178" s="166">
        <v>172</v>
      </c>
      <c r="B178" s="169"/>
      <c r="C178" s="122"/>
      <c r="D178" s="351"/>
      <c r="E178" s="352"/>
      <c r="F178" s="113"/>
      <c r="G178" s="327"/>
      <c r="H178" s="327"/>
      <c r="I178" s="328"/>
      <c r="J178" s="78"/>
      <c r="K178" s="78"/>
      <c r="L178" s="78"/>
      <c r="M178" s="78"/>
    </row>
    <row r="179" spans="1:13" ht="24.95" customHeight="1" x14ac:dyDescent="0.2">
      <c r="A179" s="166">
        <v>173</v>
      </c>
      <c r="B179" s="169"/>
      <c r="C179" s="122"/>
      <c r="D179" s="351"/>
      <c r="E179" s="352"/>
      <c r="F179" s="113"/>
      <c r="G179" s="327"/>
      <c r="H179" s="327"/>
      <c r="I179" s="328"/>
      <c r="J179" s="78"/>
      <c r="K179" s="78"/>
      <c r="L179" s="78"/>
      <c r="M179" s="78"/>
    </row>
    <row r="180" spans="1:13" ht="24.95" customHeight="1" x14ac:dyDescent="0.2">
      <c r="A180" s="166">
        <v>174</v>
      </c>
      <c r="B180" s="169"/>
      <c r="C180" s="122"/>
      <c r="D180" s="351"/>
      <c r="E180" s="352"/>
      <c r="F180" s="113"/>
      <c r="G180" s="327"/>
      <c r="H180" s="327"/>
      <c r="I180" s="328"/>
      <c r="J180" s="78"/>
      <c r="K180" s="78"/>
      <c r="L180" s="78"/>
      <c r="M180" s="78"/>
    </row>
    <row r="181" spans="1:13" ht="24.95" customHeight="1" x14ac:dyDescent="0.2">
      <c r="A181" s="166">
        <v>175</v>
      </c>
      <c r="B181" s="169"/>
      <c r="C181" s="122"/>
      <c r="D181" s="351"/>
      <c r="E181" s="352"/>
      <c r="F181" s="113"/>
      <c r="G181" s="327"/>
      <c r="H181" s="327"/>
      <c r="I181" s="328"/>
      <c r="J181" s="78"/>
      <c r="K181" s="78"/>
      <c r="L181" s="78"/>
      <c r="M181" s="78"/>
    </row>
    <row r="182" spans="1:13" ht="24.95" customHeight="1" x14ac:dyDescent="0.2">
      <c r="A182" s="166">
        <v>176</v>
      </c>
      <c r="B182" s="169"/>
      <c r="C182" s="122"/>
      <c r="D182" s="351"/>
      <c r="E182" s="352"/>
      <c r="F182" s="113"/>
      <c r="G182" s="327"/>
      <c r="H182" s="327"/>
      <c r="I182" s="328"/>
      <c r="J182" s="78"/>
      <c r="K182" s="78"/>
      <c r="L182" s="78"/>
      <c r="M182" s="78"/>
    </row>
    <row r="183" spans="1:13" ht="24.95" customHeight="1" x14ac:dyDescent="0.2">
      <c r="A183" s="166">
        <v>177</v>
      </c>
      <c r="B183" s="169"/>
      <c r="C183" s="122"/>
      <c r="D183" s="351"/>
      <c r="E183" s="352"/>
      <c r="F183" s="113"/>
      <c r="G183" s="327"/>
      <c r="H183" s="327"/>
      <c r="I183" s="328"/>
      <c r="J183" s="78"/>
      <c r="K183" s="78"/>
      <c r="L183" s="78"/>
      <c r="M183" s="78"/>
    </row>
    <row r="184" spans="1:13" ht="24.95" customHeight="1" x14ac:dyDescent="0.2">
      <c r="A184" s="166">
        <v>178</v>
      </c>
      <c r="B184" s="169"/>
      <c r="C184" s="122"/>
      <c r="D184" s="351"/>
      <c r="E184" s="352"/>
      <c r="F184" s="113"/>
      <c r="G184" s="327"/>
      <c r="H184" s="327"/>
      <c r="I184" s="328"/>
      <c r="J184" s="78"/>
      <c r="K184" s="78"/>
      <c r="L184" s="78"/>
      <c r="M184" s="78"/>
    </row>
    <row r="185" spans="1:13" ht="24.95" customHeight="1" x14ac:dyDescent="0.2">
      <c r="A185" s="166">
        <v>179</v>
      </c>
      <c r="B185" s="169"/>
      <c r="C185" s="122"/>
      <c r="D185" s="351"/>
      <c r="E185" s="352"/>
      <c r="F185" s="113"/>
      <c r="G185" s="327"/>
      <c r="H185" s="327"/>
      <c r="I185" s="328"/>
      <c r="J185" s="78"/>
      <c r="K185" s="78"/>
      <c r="L185" s="78"/>
      <c r="M185" s="78"/>
    </row>
    <row r="186" spans="1:13" ht="24.95" customHeight="1" x14ac:dyDescent="0.2">
      <c r="A186" s="166">
        <v>180</v>
      </c>
      <c r="B186" s="169"/>
      <c r="C186" s="122"/>
      <c r="D186" s="351"/>
      <c r="E186" s="352"/>
      <c r="F186" s="113"/>
      <c r="G186" s="327"/>
      <c r="H186" s="327"/>
      <c r="I186" s="328"/>
      <c r="J186" s="78"/>
      <c r="K186" s="78"/>
      <c r="L186" s="78"/>
      <c r="M186" s="78"/>
    </row>
    <row r="187" spans="1:13" ht="24.95" customHeight="1" x14ac:dyDescent="0.2">
      <c r="A187" s="166">
        <v>181</v>
      </c>
      <c r="B187" s="169"/>
      <c r="C187" s="122"/>
      <c r="D187" s="351"/>
      <c r="E187" s="352"/>
      <c r="F187" s="113"/>
      <c r="G187" s="327"/>
      <c r="H187" s="327"/>
      <c r="I187" s="328"/>
      <c r="J187" s="78"/>
      <c r="K187" s="78"/>
      <c r="L187" s="78"/>
      <c r="M187" s="78"/>
    </row>
    <row r="188" spans="1:13" ht="24.95" customHeight="1" x14ac:dyDescent="0.2">
      <c r="A188" s="166">
        <v>182</v>
      </c>
      <c r="B188" s="169"/>
      <c r="C188" s="122"/>
      <c r="D188" s="351"/>
      <c r="E188" s="352"/>
      <c r="F188" s="113"/>
      <c r="G188" s="327"/>
      <c r="H188" s="327"/>
      <c r="I188" s="328"/>
      <c r="J188" s="78"/>
      <c r="K188" s="78"/>
      <c r="L188" s="78"/>
      <c r="M188" s="78"/>
    </row>
    <row r="189" spans="1:13" ht="24.95" customHeight="1" x14ac:dyDescent="0.2">
      <c r="A189" s="166">
        <v>183</v>
      </c>
      <c r="B189" s="169"/>
      <c r="C189" s="122"/>
      <c r="D189" s="351"/>
      <c r="E189" s="352"/>
      <c r="F189" s="113"/>
      <c r="G189" s="327"/>
      <c r="H189" s="327"/>
      <c r="I189" s="328"/>
      <c r="J189" s="78"/>
      <c r="K189" s="78"/>
      <c r="L189" s="78"/>
      <c r="M189" s="78"/>
    </row>
    <row r="190" spans="1:13" ht="24.95" customHeight="1" x14ac:dyDescent="0.2">
      <c r="A190" s="166">
        <v>184</v>
      </c>
      <c r="B190" s="169"/>
      <c r="C190" s="122"/>
      <c r="D190" s="351"/>
      <c r="E190" s="352"/>
      <c r="F190" s="113"/>
      <c r="G190" s="327"/>
      <c r="H190" s="327"/>
      <c r="I190" s="328"/>
      <c r="J190" s="78"/>
      <c r="K190" s="78"/>
      <c r="L190" s="78"/>
      <c r="M190" s="78"/>
    </row>
    <row r="191" spans="1:13" ht="24.95" customHeight="1" x14ac:dyDescent="0.2">
      <c r="A191" s="166">
        <v>185</v>
      </c>
      <c r="B191" s="169"/>
      <c r="C191" s="122"/>
      <c r="D191" s="351"/>
      <c r="E191" s="352"/>
      <c r="F191" s="113"/>
      <c r="G191" s="327"/>
      <c r="H191" s="327"/>
      <c r="I191" s="328"/>
      <c r="J191" s="78"/>
      <c r="K191" s="78"/>
      <c r="L191" s="78"/>
      <c r="M191" s="78"/>
    </row>
    <row r="192" spans="1:13" ht="24.95" customHeight="1" x14ac:dyDescent="0.2">
      <c r="A192" s="166">
        <v>186</v>
      </c>
      <c r="B192" s="169"/>
      <c r="C192" s="122"/>
      <c r="D192" s="351"/>
      <c r="E192" s="352"/>
      <c r="F192" s="113"/>
      <c r="G192" s="327"/>
      <c r="H192" s="327"/>
      <c r="I192" s="328"/>
      <c r="J192" s="78"/>
      <c r="K192" s="78"/>
      <c r="L192" s="78"/>
      <c r="M192" s="78"/>
    </row>
    <row r="193" spans="1:13" ht="24.95" customHeight="1" x14ac:dyDescent="0.2">
      <c r="A193" s="166">
        <v>187</v>
      </c>
      <c r="B193" s="169"/>
      <c r="C193" s="122"/>
      <c r="D193" s="351"/>
      <c r="E193" s="352"/>
      <c r="F193" s="113"/>
      <c r="G193" s="327"/>
      <c r="H193" s="327"/>
      <c r="I193" s="328"/>
      <c r="J193" s="78"/>
      <c r="K193" s="78"/>
      <c r="L193" s="78"/>
      <c r="M193" s="78"/>
    </row>
    <row r="194" spans="1:13" ht="24.95" customHeight="1" x14ac:dyDescent="0.2">
      <c r="A194" s="166">
        <v>188</v>
      </c>
      <c r="B194" s="169"/>
      <c r="C194" s="122"/>
      <c r="D194" s="351"/>
      <c r="E194" s="352"/>
      <c r="F194" s="113"/>
      <c r="G194" s="327"/>
      <c r="H194" s="327"/>
      <c r="I194" s="328"/>
      <c r="J194" s="78"/>
      <c r="K194" s="78"/>
      <c r="L194" s="78"/>
      <c r="M194" s="78"/>
    </row>
    <row r="195" spans="1:13" ht="24.95" customHeight="1" x14ac:dyDescent="0.2">
      <c r="A195" s="166">
        <v>189</v>
      </c>
      <c r="B195" s="169"/>
      <c r="C195" s="122"/>
      <c r="D195" s="351"/>
      <c r="E195" s="352"/>
      <c r="F195" s="113"/>
      <c r="G195" s="327"/>
      <c r="H195" s="327"/>
      <c r="I195" s="328"/>
      <c r="J195" s="78"/>
      <c r="K195" s="78"/>
      <c r="L195" s="78"/>
      <c r="M195" s="78"/>
    </row>
    <row r="196" spans="1:13" ht="24.95" customHeight="1" x14ac:dyDescent="0.2">
      <c r="A196" s="166">
        <v>190</v>
      </c>
      <c r="B196" s="169"/>
      <c r="C196" s="122"/>
      <c r="D196" s="351"/>
      <c r="E196" s="352"/>
      <c r="F196" s="113"/>
      <c r="G196" s="327"/>
      <c r="H196" s="327"/>
      <c r="I196" s="328"/>
      <c r="J196" s="78"/>
      <c r="K196" s="78"/>
      <c r="L196" s="78"/>
      <c r="M196" s="78"/>
    </row>
    <row r="197" spans="1:13" ht="24.95" customHeight="1" x14ac:dyDescent="0.2">
      <c r="A197" s="166">
        <v>191</v>
      </c>
      <c r="B197" s="169"/>
      <c r="C197" s="122"/>
      <c r="D197" s="351"/>
      <c r="E197" s="352"/>
      <c r="F197" s="113"/>
      <c r="G197" s="327"/>
      <c r="H197" s="327"/>
      <c r="I197" s="328"/>
      <c r="J197" s="78"/>
      <c r="K197" s="78"/>
      <c r="L197" s="78"/>
      <c r="M197" s="78"/>
    </row>
    <row r="198" spans="1:13" ht="24.95" customHeight="1" x14ac:dyDescent="0.2">
      <c r="A198" s="166">
        <v>192</v>
      </c>
      <c r="B198" s="169"/>
      <c r="C198" s="122"/>
      <c r="D198" s="351"/>
      <c r="E198" s="352"/>
      <c r="F198" s="113"/>
      <c r="G198" s="327"/>
      <c r="H198" s="327"/>
      <c r="I198" s="328"/>
      <c r="J198" s="78"/>
      <c r="K198" s="78"/>
      <c r="L198" s="78"/>
      <c r="M198" s="78"/>
    </row>
    <row r="199" spans="1:13" ht="24.95" customHeight="1" x14ac:dyDescent="0.2">
      <c r="A199" s="166">
        <v>193</v>
      </c>
      <c r="B199" s="169"/>
      <c r="C199" s="122"/>
      <c r="D199" s="351"/>
      <c r="E199" s="352"/>
      <c r="F199" s="113"/>
      <c r="G199" s="327"/>
      <c r="H199" s="327"/>
      <c r="I199" s="328"/>
      <c r="J199" s="78"/>
      <c r="K199" s="78"/>
      <c r="L199" s="78"/>
      <c r="M199" s="78"/>
    </row>
    <row r="200" spans="1:13" ht="24.95" customHeight="1" x14ac:dyDescent="0.2">
      <c r="A200" s="166">
        <v>194</v>
      </c>
      <c r="B200" s="169"/>
      <c r="C200" s="122"/>
      <c r="D200" s="351"/>
      <c r="E200" s="352"/>
      <c r="F200" s="113"/>
      <c r="G200" s="327"/>
      <c r="H200" s="327"/>
      <c r="I200" s="328"/>
      <c r="J200" s="78"/>
      <c r="K200" s="78"/>
      <c r="L200" s="78"/>
      <c r="M200" s="78"/>
    </row>
    <row r="201" spans="1:13" ht="24.95" customHeight="1" x14ac:dyDescent="0.2">
      <c r="A201" s="166">
        <v>195</v>
      </c>
      <c r="B201" s="169"/>
      <c r="C201" s="122"/>
      <c r="D201" s="351"/>
      <c r="E201" s="352"/>
      <c r="F201" s="113"/>
      <c r="G201" s="327"/>
      <c r="H201" s="327"/>
      <c r="I201" s="328"/>
      <c r="J201" s="78"/>
      <c r="K201" s="78"/>
      <c r="L201" s="78"/>
      <c r="M201" s="78"/>
    </row>
    <row r="202" spans="1:13" ht="24.95" customHeight="1" x14ac:dyDescent="0.2">
      <c r="A202" s="166">
        <v>196</v>
      </c>
      <c r="B202" s="169"/>
      <c r="C202" s="122"/>
      <c r="D202" s="351"/>
      <c r="E202" s="352"/>
      <c r="F202" s="113"/>
      <c r="G202" s="327"/>
      <c r="H202" s="327"/>
      <c r="I202" s="328"/>
      <c r="J202" s="78"/>
      <c r="K202" s="78"/>
      <c r="L202" s="78"/>
      <c r="M202" s="78"/>
    </row>
    <row r="203" spans="1:13" ht="24.95" customHeight="1" x14ac:dyDescent="0.2">
      <c r="A203" s="166">
        <v>197</v>
      </c>
      <c r="B203" s="169"/>
      <c r="C203" s="122"/>
      <c r="D203" s="351"/>
      <c r="E203" s="352"/>
      <c r="F203" s="113"/>
      <c r="G203" s="327"/>
      <c r="H203" s="327"/>
      <c r="I203" s="328"/>
      <c r="J203" s="78"/>
      <c r="K203" s="78"/>
      <c r="L203" s="78"/>
      <c r="M203" s="78"/>
    </row>
    <row r="204" spans="1:13" ht="24.95" customHeight="1" x14ac:dyDescent="0.2">
      <c r="A204" s="166">
        <v>198</v>
      </c>
      <c r="B204" s="169"/>
      <c r="C204" s="122"/>
      <c r="D204" s="351"/>
      <c r="E204" s="352"/>
      <c r="F204" s="113"/>
      <c r="G204" s="327"/>
      <c r="H204" s="327"/>
      <c r="I204" s="328"/>
      <c r="J204" s="78"/>
      <c r="K204" s="78"/>
      <c r="L204" s="78"/>
      <c r="M204" s="78"/>
    </row>
    <row r="205" spans="1:13" ht="24.95" customHeight="1" x14ac:dyDescent="0.2">
      <c r="A205" s="166">
        <v>199</v>
      </c>
      <c r="B205" s="169"/>
      <c r="C205" s="122"/>
      <c r="D205" s="351"/>
      <c r="E205" s="352"/>
      <c r="F205" s="113"/>
      <c r="G205" s="327"/>
      <c r="H205" s="327"/>
      <c r="I205" s="328"/>
      <c r="J205" s="78"/>
      <c r="K205" s="78"/>
      <c r="L205" s="78"/>
      <c r="M205" s="78"/>
    </row>
    <row r="206" spans="1:13" ht="24.95" customHeight="1" thickBot="1" x14ac:dyDescent="0.25">
      <c r="A206" s="166">
        <v>200</v>
      </c>
      <c r="B206" s="170"/>
      <c r="C206" s="118"/>
      <c r="D206" s="353"/>
      <c r="E206" s="354"/>
      <c r="F206" s="114"/>
      <c r="G206" s="345"/>
      <c r="H206" s="345"/>
      <c r="I206" s="346"/>
      <c r="J206" s="78"/>
      <c r="K206" s="78"/>
      <c r="L206" s="78"/>
      <c r="M206" s="78"/>
    </row>
  </sheetData>
  <sheetProtection sheet="1" objects="1" scenarios="1"/>
  <mergeCells count="412">
    <mergeCell ref="D188:E188"/>
    <mergeCell ref="D189:E189"/>
    <mergeCell ref="D190:E190"/>
    <mergeCell ref="D191:E191"/>
    <mergeCell ref="D192:E192"/>
    <mergeCell ref="D193:E193"/>
    <mergeCell ref="D182:E182"/>
    <mergeCell ref="D183:E183"/>
    <mergeCell ref="D184:E184"/>
    <mergeCell ref="D185:E185"/>
    <mergeCell ref="D186:E186"/>
    <mergeCell ref="D187:E187"/>
    <mergeCell ref="D206:E206"/>
    <mergeCell ref="D200:E200"/>
    <mergeCell ref="D201:E201"/>
    <mergeCell ref="D202:E202"/>
    <mergeCell ref="D203:E203"/>
    <mergeCell ref="D204:E204"/>
    <mergeCell ref="D205:E205"/>
    <mergeCell ref="D194:E194"/>
    <mergeCell ref="D195:E195"/>
    <mergeCell ref="D196:E196"/>
    <mergeCell ref="D197:E197"/>
    <mergeCell ref="D198:E198"/>
    <mergeCell ref="D199:E199"/>
    <mergeCell ref="D176:E176"/>
    <mergeCell ref="D177:E177"/>
    <mergeCell ref="D178:E178"/>
    <mergeCell ref="D179:E179"/>
    <mergeCell ref="D180:E180"/>
    <mergeCell ref="D181:E181"/>
    <mergeCell ref="D170:E170"/>
    <mergeCell ref="D171:E171"/>
    <mergeCell ref="D172:E172"/>
    <mergeCell ref="D173:E173"/>
    <mergeCell ref="D174:E174"/>
    <mergeCell ref="D175:E175"/>
    <mergeCell ref="D164:E164"/>
    <mergeCell ref="D165:E165"/>
    <mergeCell ref="D166:E166"/>
    <mergeCell ref="D167:E167"/>
    <mergeCell ref="D168:E168"/>
    <mergeCell ref="D169:E169"/>
    <mergeCell ref="D158:E158"/>
    <mergeCell ref="D159:E159"/>
    <mergeCell ref="D160:E160"/>
    <mergeCell ref="D161:E161"/>
    <mergeCell ref="D162:E162"/>
    <mergeCell ref="D163:E163"/>
    <mergeCell ref="D152:E152"/>
    <mergeCell ref="D153:E153"/>
    <mergeCell ref="D154:E154"/>
    <mergeCell ref="D155:E155"/>
    <mergeCell ref="D156:E156"/>
    <mergeCell ref="D157:E157"/>
    <mergeCell ref="D146:E146"/>
    <mergeCell ref="D147:E147"/>
    <mergeCell ref="D148:E148"/>
    <mergeCell ref="D149:E149"/>
    <mergeCell ref="D150:E150"/>
    <mergeCell ref="D151:E151"/>
    <mergeCell ref="D140:E140"/>
    <mergeCell ref="D141:E141"/>
    <mergeCell ref="D142:E142"/>
    <mergeCell ref="D143:E143"/>
    <mergeCell ref="D144:E144"/>
    <mergeCell ref="D145:E145"/>
    <mergeCell ref="D134:E134"/>
    <mergeCell ref="D135:E135"/>
    <mergeCell ref="D136:E136"/>
    <mergeCell ref="D137:E137"/>
    <mergeCell ref="D138:E138"/>
    <mergeCell ref="D139:E139"/>
    <mergeCell ref="D128:E128"/>
    <mergeCell ref="D129:E129"/>
    <mergeCell ref="D130:E130"/>
    <mergeCell ref="D131:E131"/>
    <mergeCell ref="D132:E132"/>
    <mergeCell ref="D133:E133"/>
    <mergeCell ref="D122:E122"/>
    <mergeCell ref="D123:E123"/>
    <mergeCell ref="D124:E124"/>
    <mergeCell ref="D125:E125"/>
    <mergeCell ref="D126:E126"/>
    <mergeCell ref="D127:E127"/>
    <mergeCell ref="D116:E116"/>
    <mergeCell ref="D117:E117"/>
    <mergeCell ref="D118:E118"/>
    <mergeCell ref="D119:E119"/>
    <mergeCell ref="D120:E120"/>
    <mergeCell ref="D121:E121"/>
    <mergeCell ref="D110:E110"/>
    <mergeCell ref="D111:E111"/>
    <mergeCell ref="D112:E112"/>
    <mergeCell ref="D113:E113"/>
    <mergeCell ref="D114:E114"/>
    <mergeCell ref="D115:E115"/>
    <mergeCell ref="D104:E104"/>
    <mergeCell ref="D105:E105"/>
    <mergeCell ref="D106:E106"/>
    <mergeCell ref="D107:E107"/>
    <mergeCell ref="D108:E108"/>
    <mergeCell ref="D109:E109"/>
    <mergeCell ref="D98:E98"/>
    <mergeCell ref="D99:E99"/>
    <mergeCell ref="D100:E100"/>
    <mergeCell ref="D101:E101"/>
    <mergeCell ref="D102:E102"/>
    <mergeCell ref="D103:E103"/>
    <mergeCell ref="D92:E92"/>
    <mergeCell ref="D93:E93"/>
    <mergeCell ref="D94:E94"/>
    <mergeCell ref="D95:E95"/>
    <mergeCell ref="D96:E96"/>
    <mergeCell ref="D97:E97"/>
    <mergeCell ref="D86:E86"/>
    <mergeCell ref="D87:E87"/>
    <mergeCell ref="D88:E88"/>
    <mergeCell ref="D89:E89"/>
    <mergeCell ref="D90:E90"/>
    <mergeCell ref="D91:E91"/>
    <mergeCell ref="D80:E80"/>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50:E50"/>
    <mergeCell ref="D51:E51"/>
    <mergeCell ref="D52:E52"/>
    <mergeCell ref="D53:E53"/>
    <mergeCell ref="D54:E54"/>
    <mergeCell ref="D55:E55"/>
    <mergeCell ref="D44:E44"/>
    <mergeCell ref="D45:E45"/>
    <mergeCell ref="D46:E46"/>
    <mergeCell ref="D47:E47"/>
    <mergeCell ref="D48:E48"/>
    <mergeCell ref="D49:E49"/>
    <mergeCell ref="D38:E38"/>
    <mergeCell ref="D39:E39"/>
    <mergeCell ref="D40:E40"/>
    <mergeCell ref="D41:E41"/>
    <mergeCell ref="D42:E42"/>
    <mergeCell ref="D43:E43"/>
    <mergeCell ref="D32:E32"/>
    <mergeCell ref="D33:E33"/>
    <mergeCell ref="D34:E34"/>
    <mergeCell ref="D35:E35"/>
    <mergeCell ref="D36:E36"/>
    <mergeCell ref="D37:E37"/>
    <mergeCell ref="D26:E26"/>
    <mergeCell ref="D27:E27"/>
    <mergeCell ref="D28:E28"/>
    <mergeCell ref="D29:E29"/>
    <mergeCell ref="D30:E30"/>
    <mergeCell ref="D31:E31"/>
    <mergeCell ref="D20:E20"/>
    <mergeCell ref="D21:E21"/>
    <mergeCell ref="D22:E22"/>
    <mergeCell ref="D23:E23"/>
    <mergeCell ref="D24:E24"/>
    <mergeCell ref="D25:E25"/>
    <mergeCell ref="D14:E14"/>
    <mergeCell ref="D15:E15"/>
    <mergeCell ref="D16:E16"/>
    <mergeCell ref="D17:E17"/>
    <mergeCell ref="D18:E18"/>
    <mergeCell ref="D19:E19"/>
    <mergeCell ref="G206:I206"/>
    <mergeCell ref="D6:E6"/>
    <mergeCell ref="D7:E7"/>
    <mergeCell ref="D8:E8"/>
    <mergeCell ref="D9:E9"/>
    <mergeCell ref="D10:E10"/>
    <mergeCell ref="D11:E11"/>
    <mergeCell ref="D12:E12"/>
    <mergeCell ref="D13:E13"/>
    <mergeCell ref="G200:I200"/>
    <mergeCell ref="G201:I201"/>
    <mergeCell ref="G202:I202"/>
    <mergeCell ref="G203:I203"/>
    <mergeCell ref="G204:I204"/>
    <mergeCell ref="G205:I205"/>
    <mergeCell ref="G194:I194"/>
    <mergeCell ref="G195:I195"/>
    <mergeCell ref="G196:I196"/>
    <mergeCell ref="G197:I197"/>
    <mergeCell ref="G198:I198"/>
    <mergeCell ref="G199:I199"/>
    <mergeCell ref="G188:I188"/>
    <mergeCell ref="G189:I189"/>
    <mergeCell ref="G190:I190"/>
    <mergeCell ref="G191:I191"/>
    <mergeCell ref="G192:I192"/>
    <mergeCell ref="G193:I193"/>
    <mergeCell ref="G182:I182"/>
    <mergeCell ref="G183:I183"/>
    <mergeCell ref="G184:I184"/>
    <mergeCell ref="G185:I185"/>
    <mergeCell ref="G186:I186"/>
    <mergeCell ref="G187:I187"/>
    <mergeCell ref="G176:I176"/>
    <mergeCell ref="G177:I177"/>
    <mergeCell ref="G178:I178"/>
    <mergeCell ref="G179:I179"/>
    <mergeCell ref="G180:I180"/>
    <mergeCell ref="G181:I181"/>
    <mergeCell ref="G170:I170"/>
    <mergeCell ref="G171:I171"/>
    <mergeCell ref="G172:I172"/>
    <mergeCell ref="G173:I173"/>
    <mergeCell ref="G174:I174"/>
    <mergeCell ref="G175:I175"/>
    <mergeCell ref="G164:I164"/>
    <mergeCell ref="G165:I165"/>
    <mergeCell ref="G166:I166"/>
    <mergeCell ref="G167:I167"/>
    <mergeCell ref="G168:I168"/>
    <mergeCell ref="G169:I169"/>
    <mergeCell ref="G158:I158"/>
    <mergeCell ref="G159:I159"/>
    <mergeCell ref="G160:I160"/>
    <mergeCell ref="G161:I161"/>
    <mergeCell ref="G162:I162"/>
    <mergeCell ref="G163:I163"/>
    <mergeCell ref="G152:I152"/>
    <mergeCell ref="G153:I153"/>
    <mergeCell ref="G154:I154"/>
    <mergeCell ref="G155:I155"/>
    <mergeCell ref="G156:I156"/>
    <mergeCell ref="G157:I157"/>
    <mergeCell ref="G146:I146"/>
    <mergeCell ref="G147:I147"/>
    <mergeCell ref="G148:I148"/>
    <mergeCell ref="G149:I149"/>
    <mergeCell ref="G150:I150"/>
    <mergeCell ref="G151:I151"/>
    <mergeCell ref="G140:I140"/>
    <mergeCell ref="G141:I141"/>
    <mergeCell ref="G142:I142"/>
    <mergeCell ref="G143:I143"/>
    <mergeCell ref="G144:I144"/>
    <mergeCell ref="G145:I145"/>
    <mergeCell ref="G134:I134"/>
    <mergeCell ref="G135:I135"/>
    <mergeCell ref="G136:I136"/>
    <mergeCell ref="G137:I137"/>
    <mergeCell ref="G138:I138"/>
    <mergeCell ref="G139:I139"/>
    <mergeCell ref="G128:I128"/>
    <mergeCell ref="G129:I129"/>
    <mergeCell ref="G130:I130"/>
    <mergeCell ref="G131:I131"/>
    <mergeCell ref="G132:I132"/>
    <mergeCell ref="G133:I133"/>
    <mergeCell ref="G122:I122"/>
    <mergeCell ref="G123:I123"/>
    <mergeCell ref="G124:I124"/>
    <mergeCell ref="G125:I125"/>
    <mergeCell ref="G126:I126"/>
    <mergeCell ref="G127:I127"/>
    <mergeCell ref="G116:I116"/>
    <mergeCell ref="G117:I117"/>
    <mergeCell ref="G118:I118"/>
    <mergeCell ref="G119:I119"/>
    <mergeCell ref="G120:I120"/>
    <mergeCell ref="G121:I121"/>
    <mergeCell ref="G110:I110"/>
    <mergeCell ref="G111:I111"/>
    <mergeCell ref="G112:I112"/>
    <mergeCell ref="G113:I113"/>
    <mergeCell ref="G114:I114"/>
    <mergeCell ref="G115:I115"/>
    <mergeCell ref="G104:I104"/>
    <mergeCell ref="G105:I105"/>
    <mergeCell ref="G106:I106"/>
    <mergeCell ref="G107:I107"/>
    <mergeCell ref="G108:I108"/>
    <mergeCell ref="G109:I109"/>
    <mergeCell ref="G98:I98"/>
    <mergeCell ref="G99:I99"/>
    <mergeCell ref="G100:I100"/>
    <mergeCell ref="G101:I101"/>
    <mergeCell ref="G102:I102"/>
    <mergeCell ref="G103:I103"/>
    <mergeCell ref="G92:I92"/>
    <mergeCell ref="G93:I93"/>
    <mergeCell ref="G94:I94"/>
    <mergeCell ref="G95:I95"/>
    <mergeCell ref="G96:I96"/>
    <mergeCell ref="G97:I97"/>
    <mergeCell ref="G86:I86"/>
    <mergeCell ref="G87:I87"/>
    <mergeCell ref="G88:I88"/>
    <mergeCell ref="G89:I89"/>
    <mergeCell ref="G90:I90"/>
    <mergeCell ref="G91:I91"/>
    <mergeCell ref="G80:I80"/>
    <mergeCell ref="G81:I81"/>
    <mergeCell ref="G82:I82"/>
    <mergeCell ref="G83:I83"/>
    <mergeCell ref="G84:I84"/>
    <mergeCell ref="G85:I85"/>
    <mergeCell ref="G74:I74"/>
    <mergeCell ref="G75:I75"/>
    <mergeCell ref="G76:I76"/>
    <mergeCell ref="G77:I77"/>
    <mergeCell ref="G78:I78"/>
    <mergeCell ref="G79:I79"/>
    <mergeCell ref="G68:I68"/>
    <mergeCell ref="G69:I69"/>
    <mergeCell ref="G70:I70"/>
    <mergeCell ref="G71:I71"/>
    <mergeCell ref="G72:I72"/>
    <mergeCell ref="G73:I73"/>
    <mergeCell ref="G62:I62"/>
    <mergeCell ref="G63:I63"/>
    <mergeCell ref="G64:I64"/>
    <mergeCell ref="G65:I65"/>
    <mergeCell ref="G66:I66"/>
    <mergeCell ref="G67:I67"/>
    <mergeCell ref="G56:I56"/>
    <mergeCell ref="G57:I57"/>
    <mergeCell ref="G58:I58"/>
    <mergeCell ref="G59:I59"/>
    <mergeCell ref="G60:I60"/>
    <mergeCell ref="G61:I61"/>
    <mergeCell ref="G50:I50"/>
    <mergeCell ref="G51:I51"/>
    <mergeCell ref="G52:I52"/>
    <mergeCell ref="G53:I53"/>
    <mergeCell ref="G54:I54"/>
    <mergeCell ref="G55:I55"/>
    <mergeCell ref="G44:I44"/>
    <mergeCell ref="G45:I45"/>
    <mergeCell ref="G46:I46"/>
    <mergeCell ref="G47:I47"/>
    <mergeCell ref="G48:I48"/>
    <mergeCell ref="G49:I49"/>
    <mergeCell ref="G38:I38"/>
    <mergeCell ref="G39:I39"/>
    <mergeCell ref="G40:I40"/>
    <mergeCell ref="G41:I41"/>
    <mergeCell ref="G42:I42"/>
    <mergeCell ref="G43:I43"/>
    <mergeCell ref="G32:I32"/>
    <mergeCell ref="G33:I33"/>
    <mergeCell ref="G34:I34"/>
    <mergeCell ref="G35:I35"/>
    <mergeCell ref="G36:I36"/>
    <mergeCell ref="G37:I37"/>
    <mergeCell ref="G26:I26"/>
    <mergeCell ref="G27:I27"/>
    <mergeCell ref="G28:I28"/>
    <mergeCell ref="G29:I29"/>
    <mergeCell ref="G30:I30"/>
    <mergeCell ref="G31:I31"/>
    <mergeCell ref="G20:I20"/>
    <mergeCell ref="G21:I21"/>
    <mergeCell ref="G22:I22"/>
    <mergeCell ref="G23:I23"/>
    <mergeCell ref="G24:I24"/>
    <mergeCell ref="G25:I25"/>
    <mergeCell ref="G14:I14"/>
    <mergeCell ref="G15:I15"/>
    <mergeCell ref="G16:I16"/>
    <mergeCell ref="G17:I17"/>
    <mergeCell ref="G18:I18"/>
    <mergeCell ref="G19:I19"/>
    <mergeCell ref="G8:I8"/>
    <mergeCell ref="G9:I9"/>
    <mergeCell ref="G10:I10"/>
    <mergeCell ref="G11:I11"/>
    <mergeCell ref="G12:I12"/>
    <mergeCell ref="G13:I13"/>
    <mergeCell ref="A1:I1"/>
    <mergeCell ref="G6:I6"/>
    <mergeCell ref="G7:I7"/>
    <mergeCell ref="A5:B5"/>
    <mergeCell ref="D2:G2"/>
    <mergeCell ref="H2:H4"/>
    <mergeCell ref="I2:I4"/>
    <mergeCell ref="A2:B2"/>
    <mergeCell ref="A3:B3"/>
    <mergeCell ref="A4:B4"/>
    <mergeCell ref="D5:G5"/>
    <mergeCell ref="D3:G4"/>
  </mergeCells>
  <dataValidations xWindow="461" yWindow="577" count="2">
    <dataValidation type="date" allowBlank="1" showInputMessage="1" showErrorMessage="1" errorTitle="Date of birth out of range" error="For inclusion in this universe, the patient must have a date of birth between the dates of 1/1/1954 and 12/31/1994, inclusive. " prompt="Include women born on or after January 1, 1954, and on or before December 31, 1994." sqref="C7:C206" xr:uid="{00000000-0002-0000-0300-000000000000}">
      <formula1>19725</formula1>
      <formula2>34699</formula2>
    </dataValidation>
    <dataValidation type="list" allowBlank="1" showInputMessage="1" showErrorMessage="1" promptTitle="Compliance Code" prompt="1 - Compliant (service complete)_x000a_2- Not Compliant (service complete)_x000a_3 - No service provided_x000a_4 - Service incomplete_x000a_5 - Can't determine if service is indicated_x000a_6 - Patient refused/declined service_x000a_7 - Excluded" sqref="F7:F206" xr:uid="{00000000-0002-0000-0300-000001000000}">
      <formula1>"1,2,3,4,5,6,7"</formula1>
    </dataValidation>
  </dataValidations>
  <hyperlinks>
    <hyperlink ref="C2"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N206"/>
  <sheetViews>
    <sheetView zoomScaleNormal="150" workbookViewId="0">
      <selection activeCell="C3" sqref="C3"/>
    </sheetView>
  </sheetViews>
  <sheetFormatPr defaultRowHeight="12.75" x14ac:dyDescent="0.2"/>
  <cols>
    <col min="2" max="2" width="17" style="133" customWidth="1"/>
    <col min="3" max="3" width="13.5703125" customWidth="1"/>
    <col min="4" max="4" width="11.140625" customWidth="1"/>
    <col min="5" max="5" width="14.42578125" customWidth="1"/>
    <col min="6" max="7" width="11.5703125" customWidth="1"/>
    <col min="8" max="8" width="11.85546875" customWidth="1"/>
    <col min="9" max="9" width="21.28515625" style="1" customWidth="1"/>
    <col min="10" max="10" width="20.7109375" customWidth="1"/>
  </cols>
  <sheetData>
    <row r="1" spans="1:14" ht="24.95" customHeight="1" thickBot="1" x14ac:dyDescent="0.25">
      <c r="A1" s="357" t="s">
        <v>218</v>
      </c>
      <c r="B1" s="358"/>
      <c r="C1" s="358"/>
      <c r="D1" s="358"/>
      <c r="E1" s="358"/>
      <c r="F1" s="358"/>
      <c r="G1" s="358"/>
      <c r="H1" s="358"/>
      <c r="I1" s="358"/>
      <c r="J1" s="359"/>
      <c r="K1" s="77"/>
      <c r="L1" s="78"/>
      <c r="M1" s="78"/>
      <c r="N1" s="78"/>
    </row>
    <row r="2" spans="1:14" ht="33.950000000000003" customHeight="1" thickBot="1" x14ac:dyDescent="0.25">
      <c r="A2" s="305" t="s">
        <v>224</v>
      </c>
      <c r="B2" s="306"/>
      <c r="C2" s="275" t="s">
        <v>271</v>
      </c>
      <c r="D2" s="321" t="s">
        <v>223</v>
      </c>
      <c r="E2" s="322"/>
      <c r="F2" s="322"/>
      <c r="G2" s="322"/>
      <c r="H2" s="323"/>
      <c r="I2" s="324" t="s">
        <v>221</v>
      </c>
      <c r="J2" s="302" t="s">
        <v>299</v>
      </c>
      <c r="K2" s="77"/>
      <c r="L2" s="78"/>
      <c r="M2" s="78"/>
      <c r="N2" s="78"/>
    </row>
    <row r="3" spans="1:14" ht="33.950000000000003" customHeight="1" thickBot="1" x14ac:dyDescent="0.25">
      <c r="A3" s="312" t="s">
        <v>5</v>
      </c>
      <c r="B3" s="312"/>
      <c r="C3" s="160"/>
      <c r="D3" s="339" t="s">
        <v>285</v>
      </c>
      <c r="E3" s="363"/>
      <c r="F3" s="363"/>
      <c r="G3" s="363"/>
      <c r="H3" s="363"/>
      <c r="I3" s="325"/>
      <c r="J3" s="303"/>
      <c r="K3" s="78"/>
      <c r="L3" s="78"/>
      <c r="M3" s="78"/>
      <c r="N3" s="78"/>
    </row>
    <row r="4" spans="1:14" ht="33.950000000000003" customHeight="1" thickBot="1" x14ac:dyDescent="0.25">
      <c r="A4" s="312" t="s">
        <v>7</v>
      </c>
      <c r="B4" s="312"/>
      <c r="C4" s="185">
        <f>COUNTA(B7:B206)-J5</f>
        <v>0</v>
      </c>
      <c r="D4" s="364"/>
      <c r="E4" s="365"/>
      <c r="F4" s="365"/>
      <c r="G4" s="365"/>
      <c r="H4" s="365"/>
      <c r="I4" s="326"/>
      <c r="J4" s="304"/>
      <c r="K4" s="78"/>
      <c r="L4" s="78"/>
      <c r="M4" s="78"/>
      <c r="N4" s="78"/>
    </row>
    <row r="5" spans="1:14" ht="35.25" customHeight="1" thickBot="1" x14ac:dyDescent="0.25">
      <c r="A5" s="362" t="s">
        <v>6</v>
      </c>
      <c r="B5" s="362"/>
      <c r="C5" s="180">
        <f>COUNTIF(H7:H206, 1)</f>
        <v>0</v>
      </c>
      <c r="D5" s="366"/>
      <c r="E5" s="367"/>
      <c r="F5" s="367"/>
      <c r="G5" s="367"/>
      <c r="H5" s="367"/>
      <c r="I5" s="141" t="s">
        <v>132</v>
      </c>
      <c r="J5" s="145">
        <f>COUNTIF(H7:H206, 7)</f>
        <v>0</v>
      </c>
      <c r="K5" s="78"/>
      <c r="L5" s="78"/>
      <c r="M5" s="78"/>
      <c r="N5" s="78"/>
    </row>
    <row r="6" spans="1:14" ht="51.75" thickBot="1" x14ac:dyDescent="0.25">
      <c r="A6" s="3" t="s">
        <v>4</v>
      </c>
      <c r="B6" s="128" t="s">
        <v>0</v>
      </c>
      <c r="C6" s="4" t="s">
        <v>1</v>
      </c>
      <c r="D6" s="4" t="s">
        <v>35</v>
      </c>
      <c r="E6" s="4" t="s">
        <v>34</v>
      </c>
      <c r="F6" s="4" t="s">
        <v>32</v>
      </c>
      <c r="G6" s="4" t="s">
        <v>33</v>
      </c>
      <c r="H6" s="10" t="s">
        <v>17</v>
      </c>
      <c r="I6" s="347" t="s">
        <v>3</v>
      </c>
      <c r="J6" s="333"/>
      <c r="K6" s="79"/>
      <c r="L6" s="78"/>
      <c r="M6" s="143"/>
      <c r="N6" s="78"/>
    </row>
    <row r="7" spans="1:14" ht="24.95" customHeight="1" x14ac:dyDescent="0.2">
      <c r="A7" s="7">
        <v>1</v>
      </c>
      <c r="B7" s="181"/>
      <c r="C7" s="100"/>
      <c r="D7" s="16"/>
      <c r="E7" s="100"/>
      <c r="F7" s="100"/>
      <c r="G7" s="100"/>
      <c r="H7" s="112"/>
      <c r="I7" s="360"/>
      <c r="J7" s="361"/>
      <c r="K7" s="78"/>
      <c r="L7" s="78"/>
      <c r="M7" s="78"/>
      <c r="N7" s="78"/>
    </row>
    <row r="8" spans="1:14" ht="24.95" customHeight="1" x14ac:dyDescent="0.2">
      <c r="A8" s="8">
        <f t="shared" ref="A8:A71" si="0">1+A7</f>
        <v>2</v>
      </c>
      <c r="B8" s="181"/>
      <c r="C8" s="100"/>
      <c r="D8" s="17"/>
      <c r="E8" s="122"/>
      <c r="F8" s="122"/>
      <c r="G8" s="122"/>
      <c r="H8" s="112"/>
      <c r="I8" s="355"/>
      <c r="J8" s="356"/>
      <c r="K8" s="78"/>
      <c r="L8" s="78"/>
      <c r="M8" s="78"/>
      <c r="N8" s="78"/>
    </row>
    <row r="9" spans="1:14" ht="24.95" customHeight="1" x14ac:dyDescent="0.2">
      <c r="A9" s="8">
        <f t="shared" si="0"/>
        <v>3</v>
      </c>
      <c r="B9" s="181"/>
      <c r="C9" s="100"/>
      <c r="D9" s="17"/>
      <c r="E9" s="122"/>
      <c r="F9" s="122"/>
      <c r="G9" s="122"/>
      <c r="H9" s="112"/>
      <c r="I9" s="355"/>
      <c r="J9" s="356"/>
      <c r="K9" s="78"/>
      <c r="L9" s="140"/>
      <c r="M9" s="78"/>
      <c r="N9" s="78"/>
    </row>
    <row r="10" spans="1:14" ht="24.95" customHeight="1" x14ac:dyDescent="0.2">
      <c r="A10" s="8">
        <f t="shared" si="0"/>
        <v>4</v>
      </c>
      <c r="B10" s="181"/>
      <c r="C10" s="100"/>
      <c r="D10" s="17"/>
      <c r="E10" s="122"/>
      <c r="F10" s="122"/>
      <c r="G10" s="122"/>
      <c r="H10" s="289"/>
      <c r="I10" s="355"/>
      <c r="J10" s="356"/>
      <c r="K10" s="78"/>
      <c r="L10" s="78"/>
      <c r="M10" s="78"/>
      <c r="N10" s="78"/>
    </row>
    <row r="11" spans="1:14" ht="24.95" customHeight="1" x14ac:dyDescent="0.2">
      <c r="A11" s="8">
        <f t="shared" si="0"/>
        <v>5</v>
      </c>
      <c r="B11" s="181"/>
      <c r="C11" s="100"/>
      <c r="D11" s="17"/>
      <c r="E11" s="122"/>
      <c r="F11" s="122"/>
      <c r="G11" s="122"/>
      <c r="H11" s="289"/>
      <c r="I11" s="355"/>
      <c r="J11" s="356"/>
      <c r="K11" s="78"/>
      <c r="L11" s="78"/>
      <c r="M11" s="78"/>
      <c r="N11" s="78"/>
    </row>
    <row r="12" spans="1:14" ht="24.95" customHeight="1" x14ac:dyDescent="0.2">
      <c r="A12" s="8">
        <f t="shared" si="0"/>
        <v>6</v>
      </c>
      <c r="B12" s="181"/>
      <c r="C12" s="100"/>
      <c r="D12" s="17"/>
      <c r="E12" s="122"/>
      <c r="F12" s="122"/>
      <c r="G12" s="122"/>
      <c r="H12" s="112"/>
      <c r="I12" s="355"/>
      <c r="J12" s="356"/>
      <c r="K12" s="78"/>
      <c r="L12" s="78"/>
      <c r="M12" s="78"/>
      <c r="N12" s="78"/>
    </row>
    <row r="13" spans="1:14" ht="24.95" customHeight="1" x14ac:dyDescent="0.2">
      <c r="A13" s="8">
        <f t="shared" si="0"/>
        <v>7</v>
      </c>
      <c r="B13" s="181"/>
      <c r="C13" s="100"/>
      <c r="D13" s="17"/>
      <c r="E13" s="122"/>
      <c r="F13" s="122"/>
      <c r="G13" s="122"/>
      <c r="H13" s="112"/>
      <c r="I13" s="355"/>
      <c r="J13" s="356"/>
      <c r="K13" s="78"/>
      <c r="L13" s="78"/>
      <c r="M13" s="78"/>
      <c r="N13" s="78"/>
    </row>
    <row r="14" spans="1:14" ht="24.95" customHeight="1" x14ac:dyDescent="0.2">
      <c r="A14" s="8">
        <f t="shared" si="0"/>
        <v>8</v>
      </c>
      <c r="B14" s="181"/>
      <c r="C14" s="100"/>
      <c r="D14" s="17"/>
      <c r="E14" s="122"/>
      <c r="F14" s="122"/>
      <c r="G14" s="122"/>
      <c r="H14" s="112"/>
      <c r="I14" s="355"/>
      <c r="J14" s="356"/>
      <c r="K14" s="78"/>
      <c r="L14" s="78"/>
      <c r="M14" s="78"/>
      <c r="N14" s="78"/>
    </row>
    <row r="15" spans="1:14" ht="24.95" customHeight="1" x14ac:dyDescent="0.2">
      <c r="A15" s="8">
        <f t="shared" si="0"/>
        <v>9</v>
      </c>
      <c r="B15" s="181"/>
      <c r="C15" s="100"/>
      <c r="D15" s="17"/>
      <c r="E15" s="122"/>
      <c r="F15" s="122"/>
      <c r="G15" s="122"/>
      <c r="H15" s="112"/>
      <c r="I15" s="355"/>
      <c r="J15" s="356"/>
      <c r="K15" s="78"/>
      <c r="L15" s="78"/>
      <c r="M15" s="78"/>
      <c r="N15" s="78"/>
    </row>
    <row r="16" spans="1:14" ht="24.95" customHeight="1" x14ac:dyDescent="0.2">
      <c r="A16" s="8">
        <f t="shared" si="0"/>
        <v>10</v>
      </c>
      <c r="B16" s="181"/>
      <c r="C16" s="100"/>
      <c r="D16" s="17"/>
      <c r="E16" s="122"/>
      <c r="F16" s="122"/>
      <c r="G16" s="122"/>
      <c r="H16" s="112"/>
      <c r="I16" s="355"/>
      <c r="J16" s="356"/>
      <c r="K16" s="78"/>
      <c r="L16" s="78"/>
      <c r="M16" s="78"/>
      <c r="N16" s="78"/>
    </row>
    <row r="17" spans="1:14" ht="24.95" customHeight="1" x14ac:dyDescent="0.2">
      <c r="A17" s="8">
        <f t="shared" si="0"/>
        <v>11</v>
      </c>
      <c r="B17" s="181"/>
      <c r="C17" s="100"/>
      <c r="D17" s="17"/>
      <c r="E17" s="122"/>
      <c r="F17" s="122"/>
      <c r="G17" s="122"/>
      <c r="H17" s="112"/>
      <c r="I17" s="355"/>
      <c r="J17" s="356"/>
      <c r="K17" s="78"/>
      <c r="L17" s="78"/>
      <c r="M17" s="78"/>
      <c r="N17" s="78"/>
    </row>
    <row r="18" spans="1:14" ht="24.95" customHeight="1" x14ac:dyDescent="0.2">
      <c r="A18" s="8">
        <f t="shared" si="0"/>
        <v>12</v>
      </c>
      <c r="B18" s="181"/>
      <c r="C18" s="100"/>
      <c r="D18" s="17"/>
      <c r="E18" s="122"/>
      <c r="F18" s="122"/>
      <c r="G18" s="122"/>
      <c r="H18" s="112"/>
      <c r="I18" s="355"/>
      <c r="J18" s="356"/>
      <c r="K18" s="78"/>
      <c r="L18" s="78"/>
      <c r="M18" s="78"/>
      <c r="N18" s="78"/>
    </row>
    <row r="19" spans="1:14" ht="24.95" customHeight="1" x14ac:dyDescent="0.2">
      <c r="A19" s="8">
        <f t="shared" si="0"/>
        <v>13</v>
      </c>
      <c r="B19" s="181"/>
      <c r="C19" s="100"/>
      <c r="D19" s="17"/>
      <c r="E19" s="122"/>
      <c r="F19" s="122"/>
      <c r="G19" s="122"/>
      <c r="H19" s="289"/>
      <c r="I19" s="355"/>
      <c r="J19" s="356"/>
      <c r="K19" s="78"/>
      <c r="L19" s="78"/>
      <c r="M19" s="78"/>
      <c r="N19" s="78"/>
    </row>
    <row r="20" spans="1:14" ht="24.95" customHeight="1" x14ac:dyDescent="0.2">
      <c r="A20" s="8">
        <f t="shared" si="0"/>
        <v>14</v>
      </c>
      <c r="B20" s="181"/>
      <c r="C20" s="100"/>
      <c r="D20" s="17"/>
      <c r="E20" s="122"/>
      <c r="F20" s="122"/>
      <c r="G20" s="122"/>
      <c r="H20" s="289"/>
      <c r="I20" s="355"/>
      <c r="J20" s="356"/>
      <c r="K20" s="78"/>
      <c r="L20" s="78"/>
      <c r="M20" s="78"/>
      <c r="N20" s="78"/>
    </row>
    <row r="21" spans="1:14" ht="24.95" customHeight="1" x14ac:dyDescent="0.2">
      <c r="A21" s="8">
        <f t="shared" si="0"/>
        <v>15</v>
      </c>
      <c r="B21" s="181"/>
      <c r="C21" s="100"/>
      <c r="D21" s="17"/>
      <c r="E21" s="122"/>
      <c r="F21" s="122"/>
      <c r="G21" s="122"/>
      <c r="H21" s="112"/>
      <c r="I21" s="355"/>
      <c r="J21" s="356"/>
      <c r="K21" s="78"/>
      <c r="L21" s="78"/>
      <c r="M21" s="78"/>
      <c r="N21" s="78"/>
    </row>
    <row r="22" spans="1:14" ht="24.95" customHeight="1" x14ac:dyDescent="0.2">
      <c r="A22" s="8">
        <f t="shared" si="0"/>
        <v>16</v>
      </c>
      <c r="B22" s="181"/>
      <c r="C22" s="100"/>
      <c r="D22" s="17"/>
      <c r="E22" s="122"/>
      <c r="F22" s="122"/>
      <c r="G22" s="122"/>
      <c r="H22" s="112"/>
      <c r="I22" s="355"/>
      <c r="J22" s="356"/>
      <c r="K22" s="78"/>
      <c r="L22" s="78"/>
      <c r="M22" s="78"/>
      <c r="N22" s="78"/>
    </row>
    <row r="23" spans="1:14" ht="24.95" customHeight="1" x14ac:dyDescent="0.2">
      <c r="A23" s="8">
        <f t="shared" si="0"/>
        <v>17</v>
      </c>
      <c r="B23" s="181"/>
      <c r="C23" s="100"/>
      <c r="D23" s="17"/>
      <c r="E23" s="122"/>
      <c r="F23" s="122"/>
      <c r="G23" s="122"/>
      <c r="H23" s="112"/>
      <c r="I23" s="355"/>
      <c r="J23" s="356"/>
      <c r="K23" s="78"/>
      <c r="L23" s="78"/>
      <c r="M23" s="78"/>
      <c r="N23" s="78"/>
    </row>
    <row r="24" spans="1:14" ht="24.95" customHeight="1" x14ac:dyDescent="0.2">
      <c r="A24" s="8">
        <f t="shared" si="0"/>
        <v>18</v>
      </c>
      <c r="B24" s="181"/>
      <c r="C24" s="100"/>
      <c r="D24" s="17"/>
      <c r="E24" s="122"/>
      <c r="F24" s="122"/>
      <c r="G24" s="122"/>
      <c r="H24" s="112"/>
      <c r="I24" s="355"/>
      <c r="J24" s="356"/>
      <c r="K24" s="78"/>
      <c r="L24" s="78"/>
      <c r="M24" s="78"/>
      <c r="N24" s="78"/>
    </row>
    <row r="25" spans="1:14" ht="24.95" customHeight="1" x14ac:dyDescent="0.2">
      <c r="A25" s="8">
        <f t="shared" si="0"/>
        <v>19</v>
      </c>
      <c r="B25" s="181"/>
      <c r="C25" s="100"/>
      <c r="D25" s="17"/>
      <c r="E25" s="122"/>
      <c r="F25" s="122"/>
      <c r="G25" s="122"/>
      <c r="H25" s="112"/>
      <c r="I25" s="355"/>
      <c r="J25" s="356"/>
      <c r="K25" s="78"/>
      <c r="L25" s="78"/>
      <c r="M25" s="78"/>
      <c r="N25" s="78"/>
    </row>
    <row r="26" spans="1:14" ht="24.95" customHeight="1" x14ac:dyDescent="0.2">
      <c r="A26" s="8">
        <f t="shared" si="0"/>
        <v>20</v>
      </c>
      <c r="B26" s="181"/>
      <c r="C26" s="100"/>
      <c r="D26" s="17"/>
      <c r="E26" s="122"/>
      <c r="F26" s="122"/>
      <c r="G26" s="122"/>
      <c r="H26" s="112"/>
      <c r="I26" s="355"/>
      <c r="J26" s="356"/>
      <c r="K26" s="78"/>
      <c r="L26" s="78"/>
      <c r="M26" s="78"/>
      <c r="N26" s="78"/>
    </row>
    <row r="27" spans="1:14" ht="24.95" customHeight="1" x14ac:dyDescent="0.2">
      <c r="A27" s="8">
        <f t="shared" si="0"/>
        <v>21</v>
      </c>
      <c r="B27" s="181"/>
      <c r="C27" s="100"/>
      <c r="D27" s="17"/>
      <c r="E27" s="122"/>
      <c r="F27" s="122"/>
      <c r="G27" s="122"/>
      <c r="H27" s="112"/>
      <c r="I27" s="355"/>
      <c r="J27" s="356"/>
      <c r="K27" s="78"/>
      <c r="L27" s="78"/>
      <c r="M27" s="78"/>
      <c r="N27" s="78"/>
    </row>
    <row r="28" spans="1:14" ht="24.95" customHeight="1" x14ac:dyDescent="0.2">
      <c r="A28" s="8">
        <f t="shared" si="0"/>
        <v>22</v>
      </c>
      <c r="B28" s="181"/>
      <c r="C28" s="100"/>
      <c r="D28" s="17"/>
      <c r="E28" s="122"/>
      <c r="F28" s="122"/>
      <c r="G28" s="122"/>
      <c r="H28" s="289"/>
      <c r="I28" s="355"/>
      <c r="J28" s="356"/>
      <c r="K28" s="78"/>
      <c r="L28" s="78"/>
      <c r="M28" s="78"/>
      <c r="N28" s="78"/>
    </row>
    <row r="29" spans="1:14" ht="24.95" customHeight="1" x14ac:dyDescent="0.2">
      <c r="A29" s="8">
        <f t="shared" si="0"/>
        <v>23</v>
      </c>
      <c r="B29" s="181"/>
      <c r="C29" s="100"/>
      <c r="D29" s="17"/>
      <c r="E29" s="122"/>
      <c r="F29" s="122"/>
      <c r="G29" s="122"/>
      <c r="H29" s="289"/>
      <c r="I29" s="355"/>
      <c r="J29" s="356"/>
      <c r="K29" s="78"/>
      <c r="L29" s="78"/>
      <c r="M29" s="78"/>
      <c r="N29" s="78"/>
    </row>
    <row r="30" spans="1:14" ht="24.95" customHeight="1" x14ac:dyDescent="0.2">
      <c r="A30" s="8">
        <f t="shared" si="0"/>
        <v>24</v>
      </c>
      <c r="B30" s="181"/>
      <c r="C30" s="100"/>
      <c r="D30" s="17"/>
      <c r="E30" s="122"/>
      <c r="F30" s="122"/>
      <c r="G30" s="122"/>
      <c r="H30" s="112"/>
      <c r="I30" s="355"/>
      <c r="J30" s="356"/>
      <c r="K30" s="78"/>
      <c r="L30" s="78"/>
      <c r="M30" s="78"/>
      <c r="N30" s="78"/>
    </row>
    <row r="31" spans="1:14" ht="24.95" customHeight="1" x14ac:dyDescent="0.2">
      <c r="A31" s="8">
        <f t="shared" si="0"/>
        <v>25</v>
      </c>
      <c r="B31" s="181"/>
      <c r="C31" s="100"/>
      <c r="D31" s="17"/>
      <c r="E31" s="122"/>
      <c r="F31" s="122"/>
      <c r="G31" s="122"/>
      <c r="H31" s="112"/>
      <c r="I31" s="355"/>
      <c r="J31" s="356"/>
      <c r="K31" s="78"/>
      <c r="L31" s="78"/>
      <c r="M31" s="78"/>
      <c r="N31" s="78"/>
    </row>
    <row r="32" spans="1:14" ht="24.95" customHeight="1" x14ac:dyDescent="0.2">
      <c r="A32" s="8">
        <f t="shared" si="0"/>
        <v>26</v>
      </c>
      <c r="B32" s="181"/>
      <c r="C32" s="100"/>
      <c r="D32" s="17"/>
      <c r="E32" s="122"/>
      <c r="F32" s="122"/>
      <c r="G32" s="122"/>
      <c r="H32" s="112"/>
      <c r="I32" s="355"/>
      <c r="J32" s="356"/>
      <c r="K32" s="78"/>
      <c r="L32" s="78"/>
      <c r="M32" s="78"/>
      <c r="N32" s="78"/>
    </row>
    <row r="33" spans="1:14" ht="24.95" customHeight="1" x14ac:dyDescent="0.2">
      <c r="A33" s="8">
        <f t="shared" si="0"/>
        <v>27</v>
      </c>
      <c r="B33" s="181"/>
      <c r="C33" s="100"/>
      <c r="D33" s="17"/>
      <c r="E33" s="122"/>
      <c r="F33" s="122"/>
      <c r="G33" s="122"/>
      <c r="H33" s="112"/>
      <c r="I33" s="355"/>
      <c r="J33" s="356"/>
      <c r="K33" s="78"/>
      <c r="L33" s="78"/>
      <c r="M33" s="78"/>
      <c r="N33" s="78"/>
    </row>
    <row r="34" spans="1:14" ht="24.95" customHeight="1" x14ac:dyDescent="0.2">
      <c r="A34" s="8">
        <f t="shared" si="0"/>
        <v>28</v>
      </c>
      <c r="B34" s="181"/>
      <c r="C34" s="100"/>
      <c r="D34" s="17"/>
      <c r="E34" s="122"/>
      <c r="F34" s="122"/>
      <c r="G34" s="122"/>
      <c r="H34" s="112"/>
      <c r="I34" s="355"/>
      <c r="J34" s="356"/>
      <c r="K34" s="78"/>
      <c r="L34" s="78"/>
      <c r="M34" s="78"/>
      <c r="N34" s="78"/>
    </row>
    <row r="35" spans="1:14" ht="24.95" customHeight="1" x14ac:dyDescent="0.2">
      <c r="A35" s="8">
        <f t="shared" si="0"/>
        <v>29</v>
      </c>
      <c r="B35" s="181"/>
      <c r="C35" s="100"/>
      <c r="D35" s="17"/>
      <c r="E35" s="122"/>
      <c r="F35" s="122"/>
      <c r="G35" s="122"/>
      <c r="H35" s="112"/>
      <c r="I35" s="355"/>
      <c r="J35" s="356"/>
      <c r="K35" s="78"/>
      <c r="L35" s="78"/>
      <c r="M35" s="78"/>
      <c r="N35" s="78"/>
    </row>
    <row r="36" spans="1:14" ht="24.95" customHeight="1" x14ac:dyDescent="0.2">
      <c r="A36" s="8">
        <f t="shared" si="0"/>
        <v>30</v>
      </c>
      <c r="B36" s="181"/>
      <c r="C36" s="100"/>
      <c r="D36" s="17"/>
      <c r="E36" s="122"/>
      <c r="F36" s="122"/>
      <c r="G36" s="122"/>
      <c r="H36" s="112"/>
      <c r="I36" s="355"/>
      <c r="J36" s="356"/>
      <c r="K36" s="78"/>
      <c r="L36" s="78"/>
      <c r="M36" s="78"/>
      <c r="N36" s="78"/>
    </row>
    <row r="37" spans="1:14" ht="24.95" customHeight="1" x14ac:dyDescent="0.2">
      <c r="A37" s="8">
        <f t="shared" si="0"/>
        <v>31</v>
      </c>
      <c r="B37" s="181"/>
      <c r="C37" s="100"/>
      <c r="D37" s="17"/>
      <c r="E37" s="122"/>
      <c r="F37" s="122"/>
      <c r="G37" s="122"/>
      <c r="H37" s="289"/>
      <c r="I37" s="355"/>
      <c r="J37" s="356"/>
      <c r="K37" s="78"/>
      <c r="L37" s="78"/>
      <c r="M37" s="78"/>
      <c r="N37" s="78"/>
    </row>
    <row r="38" spans="1:14" ht="24.95" customHeight="1" x14ac:dyDescent="0.2">
      <c r="A38" s="8">
        <f t="shared" si="0"/>
        <v>32</v>
      </c>
      <c r="B38" s="181"/>
      <c r="C38" s="100"/>
      <c r="D38" s="17"/>
      <c r="E38" s="122"/>
      <c r="F38" s="122"/>
      <c r="G38" s="122"/>
      <c r="H38" s="289"/>
      <c r="I38" s="355"/>
      <c r="J38" s="356"/>
      <c r="K38" s="78"/>
      <c r="L38" s="78"/>
      <c r="M38" s="78"/>
      <c r="N38" s="78"/>
    </row>
    <row r="39" spans="1:14" ht="24.95" customHeight="1" x14ac:dyDescent="0.2">
      <c r="A39" s="8">
        <f t="shared" si="0"/>
        <v>33</v>
      </c>
      <c r="B39" s="181"/>
      <c r="C39" s="100"/>
      <c r="D39" s="17"/>
      <c r="E39" s="122"/>
      <c r="F39" s="122"/>
      <c r="G39" s="122"/>
      <c r="H39" s="112"/>
      <c r="I39" s="355"/>
      <c r="J39" s="356"/>
      <c r="K39" s="78"/>
      <c r="L39" s="78"/>
      <c r="M39" s="78"/>
      <c r="N39" s="78"/>
    </row>
    <row r="40" spans="1:14" ht="24.95" customHeight="1" x14ac:dyDescent="0.2">
      <c r="A40" s="8">
        <f t="shared" si="0"/>
        <v>34</v>
      </c>
      <c r="B40" s="181"/>
      <c r="C40" s="100"/>
      <c r="D40" s="17"/>
      <c r="E40" s="122"/>
      <c r="F40" s="122"/>
      <c r="G40" s="122"/>
      <c r="H40" s="112"/>
      <c r="I40" s="355"/>
      <c r="J40" s="356"/>
      <c r="K40" s="78"/>
      <c r="L40" s="78"/>
      <c r="M40" s="78"/>
      <c r="N40" s="78"/>
    </row>
    <row r="41" spans="1:14" ht="24.95" customHeight="1" x14ac:dyDescent="0.2">
      <c r="A41" s="8">
        <f t="shared" si="0"/>
        <v>35</v>
      </c>
      <c r="B41" s="181"/>
      <c r="C41" s="100"/>
      <c r="D41" s="17"/>
      <c r="E41" s="122"/>
      <c r="F41" s="122"/>
      <c r="G41" s="122"/>
      <c r="H41" s="112"/>
      <c r="I41" s="355"/>
      <c r="J41" s="356"/>
      <c r="K41" s="78"/>
      <c r="L41" s="78"/>
      <c r="M41" s="78"/>
      <c r="N41" s="78"/>
    </row>
    <row r="42" spans="1:14" ht="24.95" customHeight="1" x14ac:dyDescent="0.2">
      <c r="A42" s="8">
        <f t="shared" si="0"/>
        <v>36</v>
      </c>
      <c r="B42" s="181"/>
      <c r="C42" s="100"/>
      <c r="D42" s="17"/>
      <c r="E42" s="122"/>
      <c r="F42" s="122"/>
      <c r="G42" s="122"/>
      <c r="H42" s="112"/>
      <c r="I42" s="355"/>
      <c r="J42" s="356"/>
      <c r="K42" s="78"/>
      <c r="L42" s="78"/>
      <c r="M42" s="78"/>
      <c r="N42" s="78"/>
    </row>
    <row r="43" spans="1:14" ht="24.95" customHeight="1" x14ac:dyDescent="0.2">
      <c r="A43" s="8">
        <f t="shared" si="0"/>
        <v>37</v>
      </c>
      <c r="B43" s="181"/>
      <c r="C43" s="100"/>
      <c r="D43" s="17"/>
      <c r="E43" s="122"/>
      <c r="F43" s="122"/>
      <c r="G43" s="122"/>
      <c r="H43" s="112"/>
      <c r="I43" s="355"/>
      <c r="J43" s="356"/>
      <c r="K43" s="78"/>
      <c r="L43" s="78"/>
      <c r="M43" s="78"/>
      <c r="N43" s="78"/>
    </row>
    <row r="44" spans="1:14" ht="24.95" customHeight="1" x14ac:dyDescent="0.2">
      <c r="A44" s="8">
        <f t="shared" si="0"/>
        <v>38</v>
      </c>
      <c r="B44" s="181"/>
      <c r="C44" s="100"/>
      <c r="D44" s="17"/>
      <c r="E44" s="122"/>
      <c r="F44" s="122"/>
      <c r="G44" s="122"/>
      <c r="H44" s="112"/>
      <c r="I44" s="355"/>
      <c r="J44" s="356"/>
      <c r="K44" s="78"/>
      <c r="L44" s="78"/>
      <c r="M44" s="78"/>
      <c r="N44" s="78"/>
    </row>
    <row r="45" spans="1:14" ht="24.95" customHeight="1" x14ac:dyDescent="0.2">
      <c r="A45" s="8">
        <f t="shared" si="0"/>
        <v>39</v>
      </c>
      <c r="B45" s="181"/>
      <c r="C45" s="100"/>
      <c r="D45" s="17"/>
      <c r="E45" s="122"/>
      <c r="F45" s="122"/>
      <c r="G45" s="122"/>
      <c r="H45" s="112"/>
      <c r="I45" s="355"/>
      <c r="J45" s="356"/>
      <c r="K45" s="78"/>
      <c r="L45" s="78"/>
      <c r="M45" s="78"/>
      <c r="N45" s="78"/>
    </row>
    <row r="46" spans="1:14" ht="24.95" customHeight="1" x14ac:dyDescent="0.2">
      <c r="A46" s="8">
        <f t="shared" si="0"/>
        <v>40</v>
      </c>
      <c r="B46" s="181"/>
      <c r="C46" s="100"/>
      <c r="D46" s="17"/>
      <c r="E46" s="122"/>
      <c r="F46" s="122"/>
      <c r="G46" s="122"/>
      <c r="H46" s="289"/>
      <c r="I46" s="355"/>
      <c r="J46" s="356"/>
      <c r="K46" s="78"/>
      <c r="L46" s="78"/>
      <c r="M46" s="78"/>
      <c r="N46" s="78"/>
    </row>
    <row r="47" spans="1:14" ht="24.95" customHeight="1" x14ac:dyDescent="0.2">
      <c r="A47" s="8">
        <f t="shared" si="0"/>
        <v>41</v>
      </c>
      <c r="B47" s="181"/>
      <c r="C47" s="100"/>
      <c r="D47" s="17"/>
      <c r="E47" s="122"/>
      <c r="F47" s="122"/>
      <c r="G47" s="122"/>
      <c r="H47" s="289"/>
      <c r="I47" s="355"/>
      <c r="J47" s="356"/>
      <c r="K47" s="78"/>
      <c r="L47" s="78"/>
      <c r="M47" s="78"/>
      <c r="N47" s="78"/>
    </row>
    <row r="48" spans="1:14" ht="24.95" customHeight="1" x14ac:dyDescent="0.2">
      <c r="A48" s="8">
        <f t="shared" si="0"/>
        <v>42</v>
      </c>
      <c r="B48" s="181"/>
      <c r="C48" s="100"/>
      <c r="D48" s="17"/>
      <c r="E48" s="122"/>
      <c r="F48" s="122"/>
      <c r="G48" s="122"/>
      <c r="H48" s="112"/>
      <c r="I48" s="355"/>
      <c r="J48" s="356"/>
      <c r="K48" s="78"/>
      <c r="L48" s="78"/>
      <c r="M48" s="78"/>
      <c r="N48" s="78"/>
    </row>
    <row r="49" spans="1:14" ht="24.95" customHeight="1" x14ac:dyDescent="0.2">
      <c r="A49" s="8">
        <f t="shared" si="0"/>
        <v>43</v>
      </c>
      <c r="B49" s="181"/>
      <c r="C49" s="100"/>
      <c r="D49" s="17"/>
      <c r="E49" s="122"/>
      <c r="F49" s="122"/>
      <c r="G49" s="122"/>
      <c r="H49" s="112"/>
      <c r="I49" s="355"/>
      <c r="J49" s="356"/>
      <c r="K49" s="78"/>
      <c r="L49" s="78"/>
      <c r="M49" s="78"/>
      <c r="N49" s="78"/>
    </row>
    <row r="50" spans="1:14" ht="24.95" customHeight="1" x14ac:dyDescent="0.2">
      <c r="A50" s="8">
        <f t="shared" si="0"/>
        <v>44</v>
      </c>
      <c r="B50" s="181"/>
      <c r="C50" s="100"/>
      <c r="D50" s="17"/>
      <c r="E50" s="122"/>
      <c r="F50" s="122"/>
      <c r="G50" s="122"/>
      <c r="H50" s="112"/>
      <c r="I50" s="355"/>
      <c r="J50" s="356"/>
      <c r="K50" s="78"/>
      <c r="L50" s="78"/>
      <c r="M50" s="78"/>
      <c r="N50" s="78"/>
    </row>
    <row r="51" spans="1:14" ht="24.95" customHeight="1" x14ac:dyDescent="0.2">
      <c r="A51" s="8">
        <f t="shared" si="0"/>
        <v>45</v>
      </c>
      <c r="B51" s="181"/>
      <c r="C51" s="100"/>
      <c r="D51" s="17"/>
      <c r="E51" s="122"/>
      <c r="F51" s="122"/>
      <c r="G51" s="122"/>
      <c r="H51" s="112"/>
      <c r="I51" s="355"/>
      <c r="J51" s="356"/>
      <c r="K51" s="78"/>
      <c r="L51" s="78"/>
      <c r="M51" s="78"/>
      <c r="N51" s="78"/>
    </row>
    <row r="52" spans="1:14" ht="24.95" customHeight="1" x14ac:dyDescent="0.2">
      <c r="A52" s="8">
        <f t="shared" si="0"/>
        <v>46</v>
      </c>
      <c r="B52" s="181"/>
      <c r="C52" s="100"/>
      <c r="D52" s="17"/>
      <c r="E52" s="122"/>
      <c r="F52" s="122"/>
      <c r="G52" s="122"/>
      <c r="H52" s="112"/>
      <c r="I52" s="355"/>
      <c r="J52" s="356"/>
      <c r="K52" s="78"/>
      <c r="L52" s="78"/>
      <c r="M52" s="78"/>
      <c r="N52" s="78"/>
    </row>
    <row r="53" spans="1:14" ht="24.95" customHeight="1" x14ac:dyDescent="0.2">
      <c r="A53" s="8">
        <f t="shared" si="0"/>
        <v>47</v>
      </c>
      <c r="B53" s="181"/>
      <c r="C53" s="100"/>
      <c r="D53" s="17"/>
      <c r="E53" s="122"/>
      <c r="F53" s="122"/>
      <c r="G53" s="122"/>
      <c r="H53" s="112"/>
      <c r="I53" s="355"/>
      <c r="J53" s="356"/>
      <c r="K53" s="78"/>
      <c r="L53" s="78"/>
      <c r="M53" s="78"/>
      <c r="N53" s="78"/>
    </row>
    <row r="54" spans="1:14" ht="24.95" customHeight="1" x14ac:dyDescent="0.2">
      <c r="A54" s="8">
        <f t="shared" si="0"/>
        <v>48</v>
      </c>
      <c r="B54" s="181"/>
      <c r="C54" s="100"/>
      <c r="D54" s="17"/>
      <c r="E54" s="122"/>
      <c r="F54" s="122"/>
      <c r="G54" s="122"/>
      <c r="H54" s="112"/>
      <c r="I54" s="355"/>
      <c r="J54" s="356"/>
      <c r="K54" s="78"/>
      <c r="L54" s="78"/>
      <c r="M54" s="78"/>
      <c r="N54" s="78"/>
    </row>
    <row r="55" spans="1:14" ht="24.95" customHeight="1" x14ac:dyDescent="0.2">
      <c r="A55" s="8">
        <f t="shared" si="0"/>
        <v>49</v>
      </c>
      <c r="B55" s="181"/>
      <c r="C55" s="100"/>
      <c r="D55" s="17"/>
      <c r="E55" s="122"/>
      <c r="F55" s="122"/>
      <c r="G55" s="122"/>
      <c r="H55" s="289"/>
      <c r="I55" s="355"/>
      <c r="J55" s="356"/>
      <c r="K55" s="78"/>
      <c r="L55" s="78"/>
      <c r="M55" s="78"/>
      <c r="N55" s="78"/>
    </row>
    <row r="56" spans="1:14" ht="24.95" customHeight="1" x14ac:dyDescent="0.2">
      <c r="A56" s="8">
        <f t="shared" si="0"/>
        <v>50</v>
      </c>
      <c r="B56" s="181"/>
      <c r="C56" s="100"/>
      <c r="D56" s="17"/>
      <c r="E56" s="122"/>
      <c r="F56" s="122"/>
      <c r="G56" s="122"/>
      <c r="H56" s="289"/>
      <c r="I56" s="355"/>
      <c r="J56" s="356"/>
      <c r="K56" s="78"/>
      <c r="L56" s="78"/>
      <c r="M56" s="78"/>
      <c r="N56" s="78"/>
    </row>
    <row r="57" spans="1:14" ht="24.95" customHeight="1" x14ac:dyDescent="0.2">
      <c r="A57" s="8">
        <f t="shared" si="0"/>
        <v>51</v>
      </c>
      <c r="B57" s="181"/>
      <c r="C57" s="100"/>
      <c r="D57" s="17"/>
      <c r="E57" s="122"/>
      <c r="F57" s="122"/>
      <c r="G57" s="122"/>
      <c r="H57" s="112"/>
      <c r="I57" s="355"/>
      <c r="J57" s="356"/>
      <c r="K57" s="78"/>
      <c r="L57" s="78"/>
      <c r="M57" s="78"/>
      <c r="N57" s="78"/>
    </row>
    <row r="58" spans="1:14" ht="24.95" customHeight="1" x14ac:dyDescent="0.2">
      <c r="A58" s="8">
        <f t="shared" si="0"/>
        <v>52</v>
      </c>
      <c r="B58" s="181"/>
      <c r="C58" s="100"/>
      <c r="D58" s="17"/>
      <c r="E58" s="122"/>
      <c r="F58" s="122"/>
      <c r="G58" s="122"/>
      <c r="H58" s="112"/>
      <c r="I58" s="355"/>
      <c r="J58" s="356"/>
      <c r="K58" s="78"/>
      <c r="L58" s="78"/>
      <c r="M58" s="78"/>
      <c r="N58" s="78"/>
    </row>
    <row r="59" spans="1:14" ht="24.95" customHeight="1" x14ac:dyDescent="0.2">
      <c r="A59" s="8">
        <f t="shared" si="0"/>
        <v>53</v>
      </c>
      <c r="B59" s="181"/>
      <c r="C59" s="100"/>
      <c r="D59" s="17"/>
      <c r="E59" s="122"/>
      <c r="F59" s="122"/>
      <c r="G59" s="122"/>
      <c r="H59" s="112"/>
      <c r="I59" s="355"/>
      <c r="J59" s="356"/>
      <c r="K59" s="78"/>
      <c r="L59" s="78"/>
      <c r="M59" s="78"/>
      <c r="N59" s="78"/>
    </row>
    <row r="60" spans="1:14" ht="24.95" customHeight="1" x14ac:dyDescent="0.2">
      <c r="A60" s="8">
        <f t="shared" si="0"/>
        <v>54</v>
      </c>
      <c r="B60" s="181"/>
      <c r="C60" s="100"/>
      <c r="D60" s="17"/>
      <c r="E60" s="122"/>
      <c r="F60" s="122"/>
      <c r="G60" s="122"/>
      <c r="H60" s="112"/>
      <c r="I60" s="355"/>
      <c r="J60" s="356"/>
      <c r="K60" s="78"/>
      <c r="L60" s="78"/>
      <c r="M60" s="78"/>
      <c r="N60" s="78"/>
    </row>
    <row r="61" spans="1:14" ht="24.95" customHeight="1" x14ac:dyDescent="0.2">
      <c r="A61" s="8">
        <f t="shared" si="0"/>
        <v>55</v>
      </c>
      <c r="B61" s="181"/>
      <c r="C61" s="100"/>
      <c r="D61" s="17"/>
      <c r="E61" s="122"/>
      <c r="F61" s="122"/>
      <c r="G61" s="122"/>
      <c r="H61" s="112"/>
      <c r="I61" s="355"/>
      <c r="J61" s="356"/>
      <c r="K61" s="78"/>
      <c r="L61" s="78"/>
      <c r="M61" s="78"/>
      <c r="N61" s="78"/>
    </row>
    <row r="62" spans="1:14" ht="24.95" customHeight="1" x14ac:dyDescent="0.2">
      <c r="A62" s="8">
        <f t="shared" si="0"/>
        <v>56</v>
      </c>
      <c r="B62" s="181"/>
      <c r="C62" s="100"/>
      <c r="D62" s="17"/>
      <c r="E62" s="122"/>
      <c r="F62" s="122"/>
      <c r="G62" s="122"/>
      <c r="H62" s="112"/>
      <c r="I62" s="355"/>
      <c r="J62" s="356"/>
      <c r="K62" s="78"/>
      <c r="L62" s="78"/>
      <c r="M62" s="78"/>
      <c r="N62" s="78"/>
    </row>
    <row r="63" spans="1:14" ht="24.95" customHeight="1" x14ac:dyDescent="0.2">
      <c r="A63" s="8">
        <f t="shared" si="0"/>
        <v>57</v>
      </c>
      <c r="B63" s="181"/>
      <c r="C63" s="100"/>
      <c r="D63" s="17"/>
      <c r="E63" s="122"/>
      <c r="F63" s="122"/>
      <c r="G63" s="122"/>
      <c r="H63" s="112"/>
      <c r="I63" s="355"/>
      <c r="J63" s="356"/>
      <c r="K63" s="78"/>
      <c r="L63" s="78"/>
      <c r="M63" s="78"/>
      <c r="N63" s="78"/>
    </row>
    <row r="64" spans="1:14" ht="24.95" customHeight="1" x14ac:dyDescent="0.2">
      <c r="A64" s="8">
        <f t="shared" si="0"/>
        <v>58</v>
      </c>
      <c r="B64" s="181"/>
      <c r="C64" s="100"/>
      <c r="D64" s="17"/>
      <c r="E64" s="122"/>
      <c r="F64" s="122"/>
      <c r="G64" s="122"/>
      <c r="H64" s="112"/>
      <c r="I64" s="355"/>
      <c r="J64" s="356"/>
      <c r="K64" s="78"/>
      <c r="L64" s="78"/>
      <c r="M64" s="78"/>
      <c r="N64" s="78"/>
    </row>
    <row r="65" spans="1:14" ht="24.95" customHeight="1" x14ac:dyDescent="0.2">
      <c r="A65" s="8">
        <f t="shared" si="0"/>
        <v>59</v>
      </c>
      <c r="B65" s="181"/>
      <c r="C65" s="100"/>
      <c r="D65" s="17"/>
      <c r="E65" s="122"/>
      <c r="F65" s="122"/>
      <c r="G65" s="122"/>
      <c r="H65" s="112"/>
      <c r="I65" s="355"/>
      <c r="J65" s="356"/>
      <c r="K65" s="78"/>
      <c r="L65" s="78"/>
      <c r="M65" s="78"/>
      <c r="N65" s="78"/>
    </row>
    <row r="66" spans="1:14" ht="24.95" customHeight="1" x14ac:dyDescent="0.2">
      <c r="A66" s="8">
        <f t="shared" si="0"/>
        <v>60</v>
      </c>
      <c r="B66" s="181"/>
      <c r="C66" s="100"/>
      <c r="D66" s="17"/>
      <c r="E66" s="122"/>
      <c r="F66" s="122"/>
      <c r="G66" s="122"/>
      <c r="H66" s="112"/>
      <c r="I66" s="355"/>
      <c r="J66" s="356"/>
      <c r="K66" s="78"/>
      <c r="L66" s="78"/>
      <c r="M66" s="78"/>
      <c r="N66" s="78"/>
    </row>
    <row r="67" spans="1:14" ht="24.95" customHeight="1" x14ac:dyDescent="0.2">
      <c r="A67" s="8">
        <f t="shared" si="0"/>
        <v>61</v>
      </c>
      <c r="B67" s="181"/>
      <c r="C67" s="100"/>
      <c r="D67" s="17"/>
      <c r="E67" s="122"/>
      <c r="F67" s="122"/>
      <c r="G67" s="122"/>
      <c r="H67" s="112"/>
      <c r="I67" s="355"/>
      <c r="J67" s="356"/>
      <c r="K67" s="78"/>
      <c r="L67" s="78"/>
      <c r="M67" s="78"/>
      <c r="N67" s="78"/>
    </row>
    <row r="68" spans="1:14" ht="24.95" customHeight="1" x14ac:dyDescent="0.2">
      <c r="A68" s="8">
        <f t="shared" si="0"/>
        <v>62</v>
      </c>
      <c r="B68" s="181"/>
      <c r="C68" s="100"/>
      <c r="D68" s="17"/>
      <c r="E68" s="122"/>
      <c r="F68" s="122"/>
      <c r="G68" s="122"/>
      <c r="H68" s="112"/>
      <c r="I68" s="355"/>
      <c r="J68" s="356"/>
      <c r="K68" s="78"/>
      <c r="L68" s="78"/>
      <c r="M68" s="78"/>
      <c r="N68" s="78"/>
    </row>
    <row r="69" spans="1:14" ht="24.95" customHeight="1" x14ac:dyDescent="0.2">
      <c r="A69" s="8">
        <f t="shared" si="0"/>
        <v>63</v>
      </c>
      <c r="B69" s="181"/>
      <c r="C69" s="100"/>
      <c r="D69" s="17"/>
      <c r="E69" s="122"/>
      <c r="F69" s="122"/>
      <c r="G69" s="122"/>
      <c r="H69" s="112"/>
      <c r="I69" s="355"/>
      <c r="J69" s="356"/>
      <c r="K69" s="78"/>
      <c r="L69" s="78"/>
      <c r="M69" s="78"/>
      <c r="N69" s="78"/>
    </row>
    <row r="70" spans="1:14" ht="24.95" customHeight="1" x14ac:dyDescent="0.2">
      <c r="A70" s="8">
        <f t="shared" si="0"/>
        <v>64</v>
      </c>
      <c r="B70" s="181"/>
      <c r="C70" s="100"/>
      <c r="D70" s="17"/>
      <c r="E70" s="122"/>
      <c r="F70" s="122"/>
      <c r="G70" s="122"/>
      <c r="H70" s="112"/>
      <c r="I70" s="355"/>
      <c r="J70" s="356"/>
      <c r="K70" s="78"/>
      <c r="L70" s="78"/>
      <c r="M70" s="78"/>
      <c r="N70" s="78"/>
    </row>
    <row r="71" spans="1:14" ht="24.95" customHeight="1" x14ac:dyDescent="0.2">
      <c r="A71" s="8">
        <f t="shared" si="0"/>
        <v>65</v>
      </c>
      <c r="B71" s="181"/>
      <c r="C71" s="100"/>
      <c r="D71" s="17"/>
      <c r="E71" s="122"/>
      <c r="F71" s="122"/>
      <c r="G71" s="122"/>
      <c r="H71" s="112"/>
      <c r="I71" s="355"/>
      <c r="J71" s="356"/>
      <c r="K71" s="78"/>
      <c r="L71" s="78"/>
      <c r="M71" s="78"/>
      <c r="N71" s="78"/>
    </row>
    <row r="72" spans="1:14" ht="24.95" customHeight="1" x14ac:dyDescent="0.2">
      <c r="A72" s="8">
        <f>1+A71</f>
        <v>66</v>
      </c>
      <c r="B72" s="181"/>
      <c r="C72" s="100"/>
      <c r="D72" s="17"/>
      <c r="E72" s="122"/>
      <c r="F72" s="122"/>
      <c r="G72" s="122"/>
      <c r="H72" s="112"/>
      <c r="I72" s="355"/>
      <c r="J72" s="356"/>
      <c r="K72" s="78"/>
      <c r="L72" s="78"/>
      <c r="M72" s="78"/>
      <c r="N72" s="78"/>
    </row>
    <row r="73" spans="1:14" ht="24.95" customHeight="1" x14ac:dyDescent="0.2">
      <c r="A73" s="8">
        <f>1+A72</f>
        <v>67</v>
      </c>
      <c r="B73" s="181"/>
      <c r="C73" s="100"/>
      <c r="D73" s="17"/>
      <c r="E73" s="122"/>
      <c r="F73" s="122"/>
      <c r="G73" s="122"/>
      <c r="H73" s="112"/>
      <c r="I73" s="355"/>
      <c r="J73" s="356"/>
      <c r="K73" s="78"/>
      <c r="L73" s="78"/>
      <c r="M73" s="78"/>
      <c r="N73" s="78"/>
    </row>
    <row r="74" spans="1:14" ht="24.95" customHeight="1" x14ac:dyDescent="0.2">
      <c r="A74" s="8">
        <f>1+A73</f>
        <v>68</v>
      </c>
      <c r="B74" s="181"/>
      <c r="C74" s="100"/>
      <c r="D74" s="17"/>
      <c r="E74" s="122"/>
      <c r="F74" s="122"/>
      <c r="G74" s="122"/>
      <c r="H74" s="112"/>
      <c r="I74" s="355"/>
      <c r="J74" s="356"/>
      <c r="K74" s="78"/>
      <c r="L74" s="78"/>
      <c r="M74" s="78"/>
      <c r="N74" s="78"/>
    </row>
    <row r="75" spans="1:14" ht="24.95" customHeight="1" x14ac:dyDescent="0.2">
      <c r="A75" s="8">
        <f>1+A74</f>
        <v>69</v>
      </c>
      <c r="B75" s="181"/>
      <c r="C75" s="100"/>
      <c r="D75" s="17"/>
      <c r="E75" s="122"/>
      <c r="F75" s="122"/>
      <c r="G75" s="122"/>
      <c r="H75" s="112"/>
      <c r="I75" s="355"/>
      <c r="J75" s="356"/>
      <c r="K75" s="78"/>
      <c r="L75" s="78"/>
      <c r="M75" s="78"/>
      <c r="N75" s="78"/>
    </row>
    <row r="76" spans="1:14" ht="24.95" customHeight="1" thickBot="1" x14ac:dyDescent="0.25">
      <c r="A76" s="9">
        <f>1+A75</f>
        <v>70</v>
      </c>
      <c r="B76" s="266"/>
      <c r="C76" s="118"/>
      <c r="D76" s="18"/>
      <c r="E76" s="118"/>
      <c r="F76" s="118"/>
      <c r="G76" s="118"/>
      <c r="H76" s="114"/>
      <c r="I76" s="368"/>
      <c r="J76" s="369"/>
      <c r="K76" s="78"/>
      <c r="L76" s="78"/>
      <c r="M76" s="78"/>
      <c r="N76" s="78"/>
    </row>
    <row r="77" spans="1:14" ht="24.95" customHeight="1" x14ac:dyDescent="0.2">
      <c r="A77" s="7">
        <v>71</v>
      </c>
      <c r="B77" s="150"/>
      <c r="C77" s="100"/>
      <c r="D77" s="16"/>
      <c r="E77" s="100"/>
      <c r="F77" s="100"/>
      <c r="G77" s="100"/>
      <c r="H77" s="112"/>
      <c r="I77" s="360"/>
      <c r="J77" s="361"/>
      <c r="K77" s="78"/>
      <c r="L77" s="78"/>
      <c r="M77" s="78"/>
      <c r="N77" s="78"/>
    </row>
    <row r="78" spans="1:14" ht="24.95" customHeight="1" x14ac:dyDescent="0.2">
      <c r="A78" s="7">
        <v>72</v>
      </c>
      <c r="B78" s="181"/>
      <c r="C78" s="100"/>
      <c r="D78" s="17"/>
      <c r="E78" s="122"/>
      <c r="F78" s="122"/>
      <c r="G78" s="122"/>
      <c r="H78" s="112"/>
      <c r="I78" s="355"/>
      <c r="J78" s="356"/>
      <c r="K78" s="78"/>
      <c r="L78" s="78"/>
      <c r="M78" s="78"/>
      <c r="N78" s="78"/>
    </row>
    <row r="79" spans="1:14" ht="24.95" customHeight="1" x14ac:dyDescent="0.2">
      <c r="A79" s="7">
        <v>73</v>
      </c>
      <c r="B79" s="181"/>
      <c r="C79" s="100"/>
      <c r="D79" s="17"/>
      <c r="E79" s="122"/>
      <c r="F79" s="122"/>
      <c r="G79" s="122"/>
      <c r="H79" s="112"/>
      <c r="I79" s="355"/>
      <c r="J79" s="356"/>
      <c r="K79" s="78"/>
      <c r="L79" s="78"/>
      <c r="M79" s="78"/>
      <c r="N79" s="78"/>
    </row>
    <row r="80" spans="1:14" ht="24.95" customHeight="1" x14ac:dyDescent="0.2">
      <c r="A80" s="7">
        <v>74</v>
      </c>
      <c r="B80" s="181"/>
      <c r="C80" s="100"/>
      <c r="D80" s="17"/>
      <c r="E80" s="122"/>
      <c r="F80" s="122"/>
      <c r="G80" s="122"/>
      <c r="H80" s="112"/>
      <c r="I80" s="355"/>
      <c r="J80" s="356"/>
      <c r="K80" s="78"/>
      <c r="L80" s="78"/>
      <c r="M80" s="78"/>
      <c r="N80" s="78"/>
    </row>
    <row r="81" spans="1:14" ht="24.95" customHeight="1" x14ac:dyDescent="0.2">
      <c r="A81" s="7">
        <v>75</v>
      </c>
      <c r="B81" s="181"/>
      <c r="C81" s="100"/>
      <c r="D81" s="17"/>
      <c r="E81" s="122"/>
      <c r="F81" s="122"/>
      <c r="G81" s="122"/>
      <c r="H81" s="112"/>
      <c r="I81" s="355"/>
      <c r="J81" s="356"/>
      <c r="K81" s="78"/>
      <c r="L81" s="78"/>
      <c r="M81" s="78"/>
      <c r="N81" s="78"/>
    </row>
    <row r="82" spans="1:14" ht="24.95" customHeight="1" x14ac:dyDescent="0.2">
      <c r="A82" s="7">
        <v>76</v>
      </c>
      <c r="B82" s="130"/>
      <c r="C82" s="100"/>
      <c r="D82" s="17"/>
      <c r="E82" s="122"/>
      <c r="F82" s="122"/>
      <c r="G82" s="122"/>
      <c r="H82" s="112"/>
      <c r="I82" s="355"/>
      <c r="J82" s="356"/>
      <c r="K82" s="78"/>
      <c r="L82" s="78"/>
      <c r="M82" s="78"/>
      <c r="N82" s="78"/>
    </row>
    <row r="83" spans="1:14" ht="24.95" customHeight="1" x14ac:dyDescent="0.2">
      <c r="A83" s="7">
        <v>77</v>
      </c>
      <c r="B83" s="130"/>
      <c r="C83" s="100"/>
      <c r="D83" s="17"/>
      <c r="E83" s="122"/>
      <c r="F83" s="122"/>
      <c r="G83" s="122"/>
      <c r="H83" s="112"/>
      <c r="I83" s="355"/>
      <c r="J83" s="356"/>
      <c r="K83" s="78"/>
      <c r="L83" s="78"/>
      <c r="M83" s="78"/>
      <c r="N83" s="78"/>
    </row>
    <row r="84" spans="1:14" ht="24.95" customHeight="1" x14ac:dyDescent="0.2">
      <c r="A84" s="7">
        <v>78</v>
      </c>
      <c r="B84" s="130"/>
      <c r="C84" s="100"/>
      <c r="D84" s="17"/>
      <c r="E84" s="122"/>
      <c r="F84" s="122"/>
      <c r="G84" s="122"/>
      <c r="H84" s="112"/>
      <c r="I84" s="355"/>
      <c r="J84" s="356"/>
      <c r="K84" s="78"/>
      <c r="L84" s="78"/>
      <c r="M84" s="78"/>
      <c r="N84" s="78"/>
    </row>
    <row r="85" spans="1:14" ht="24.95" customHeight="1" x14ac:dyDescent="0.2">
      <c r="A85" s="7">
        <v>79</v>
      </c>
      <c r="B85" s="130"/>
      <c r="C85" s="100"/>
      <c r="D85" s="17"/>
      <c r="E85" s="122"/>
      <c r="F85" s="122"/>
      <c r="G85" s="122"/>
      <c r="H85" s="112"/>
      <c r="I85" s="355"/>
      <c r="J85" s="356"/>
      <c r="K85" s="78"/>
      <c r="L85" s="78"/>
      <c r="M85" s="78"/>
      <c r="N85" s="78"/>
    </row>
    <row r="86" spans="1:14" ht="24.95" customHeight="1" x14ac:dyDescent="0.2">
      <c r="A86" s="7">
        <v>80</v>
      </c>
      <c r="B86" s="130"/>
      <c r="C86" s="100"/>
      <c r="D86" s="17"/>
      <c r="E86" s="122"/>
      <c r="F86" s="122"/>
      <c r="G86" s="122"/>
      <c r="H86" s="112"/>
      <c r="I86" s="355"/>
      <c r="J86" s="356"/>
      <c r="K86" s="78"/>
      <c r="L86" s="78"/>
      <c r="M86" s="78"/>
      <c r="N86" s="78"/>
    </row>
    <row r="87" spans="1:14" ht="24.95" customHeight="1" x14ac:dyDescent="0.2">
      <c r="A87" s="7">
        <v>81</v>
      </c>
      <c r="B87" s="130"/>
      <c r="C87" s="100"/>
      <c r="D87" s="17"/>
      <c r="E87" s="122"/>
      <c r="F87" s="122"/>
      <c r="G87" s="122"/>
      <c r="H87" s="112"/>
      <c r="I87" s="355"/>
      <c r="J87" s="356"/>
      <c r="K87" s="78"/>
      <c r="L87" s="78"/>
      <c r="M87" s="78"/>
      <c r="N87" s="78"/>
    </row>
    <row r="88" spans="1:14" ht="24.95" customHeight="1" x14ac:dyDescent="0.2">
      <c r="A88" s="7">
        <v>82</v>
      </c>
      <c r="B88" s="130"/>
      <c r="C88" s="100"/>
      <c r="D88" s="17"/>
      <c r="E88" s="122"/>
      <c r="F88" s="122"/>
      <c r="G88" s="122"/>
      <c r="H88" s="112"/>
      <c r="I88" s="355"/>
      <c r="J88" s="356"/>
      <c r="K88" s="78"/>
      <c r="L88" s="78"/>
      <c r="M88" s="78"/>
      <c r="N88" s="78"/>
    </row>
    <row r="89" spans="1:14" ht="24.95" customHeight="1" x14ac:dyDescent="0.2">
      <c r="A89" s="7">
        <v>83</v>
      </c>
      <c r="B89" s="130"/>
      <c r="C89" s="100"/>
      <c r="D89" s="17"/>
      <c r="E89" s="122"/>
      <c r="F89" s="122"/>
      <c r="G89" s="122"/>
      <c r="H89" s="112"/>
      <c r="I89" s="355"/>
      <c r="J89" s="356"/>
      <c r="K89" s="78"/>
      <c r="L89" s="78"/>
      <c r="M89" s="78"/>
      <c r="N89" s="78"/>
    </row>
    <row r="90" spans="1:14" ht="24.95" customHeight="1" x14ac:dyDescent="0.2">
      <c r="A90" s="7">
        <v>84</v>
      </c>
      <c r="B90" s="130"/>
      <c r="C90" s="100"/>
      <c r="D90" s="17"/>
      <c r="E90" s="122"/>
      <c r="F90" s="122"/>
      <c r="G90" s="122"/>
      <c r="H90" s="112"/>
      <c r="I90" s="355"/>
      <c r="J90" s="356"/>
      <c r="K90" s="78"/>
      <c r="L90" s="78"/>
      <c r="M90" s="78"/>
      <c r="N90" s="78"/>
    </row>
    <row r="91" spans="1:14" ht="24.95" customHeight="1" x14ac:dyDescent="0.2">
      <c r="A91" s="7">
        <v>85</v>
      </c>
      <c r="B91" s="130"/>
      <c r="C91" s="100"/>
      <c r="D91" s="17"/>
      <c r="E91" s="122"/>
      <c r="F91" s="122"/>
      <c r="G91" s="122"/>
      <c r="H91" s="112"/>
      <c r="I91" s="355"/>
      <c r="J91" s="356"/>
      <c r="K91" s="78"/>
      <c r="L91" s="78"/>
      <c r="M91" s="78"/>
      <c r="N91" s="78"/>
    </row>
    <row r="92" spans="1:14" ht="24.95" customHeight="1" x14ac:dyDescent="0.2">
      <c r="A92" s="7">
        <v>86</v>
      </c>
      <c r="B92" s="130"/>
      <c r="C92" s="100"/>
      <c r="D92" s="17"/>
      <c r="E92" s="122"/>
      <c r="F92" s="122"/>
      <c r="G92" s="122"/>
      <c r="H92" s="112"/>
      <c r="I92" s="355"/>
      <c r="J92" s="356"/>
      <c r="K92" s="78"/>
      <c r="L92" s="78"/>
      <c r="M92" s="78"/>
      <c r="N92" s="78"/>
    </row>
    <row r="93" spans="1:14" ht="24.95" customHeight="1" x14ac:dyDescent="0.2">
      <c r="A93" s="7">
        <v>87</v>
      </c>
      <c r="B93" s="130"/>
      <c r="C93" s="100"/>
      <c r="D93" s="17"/>
      <c r="E93" s="122"/>
      <c r="F93" s="122"/>
      <c r="G93" s="122"/>
      <c r="H93" s="112"/>
      <c r="I93" s="355"/>
      <c r="J93" s="356"/>
      <c r="K93" s="78"/>
      <c r="L93" s="78"/>
      <c r="M93" s="78"/>
      <c r="N93" s="78"/>
    </row>
    <row r="94" spans="1:14" ht="24.95" customHeight="1" x14ac:dyDescent="0.2">
      <c r="A94" s="7">
        <v>88</v>
      </c>
      <c r="B94" s="130"/>
      <c r="C94" s="100"/>
      <c r="D94" s="17"/>
      <c r="E94" s="122"/>
      <c r="F94" s="122"/>
      <c r="G94" s="122"/>
      <c r="H94" s="112"/>
      <c r="I94" s="355"/>
      <c r="J94" s="356"/>
      <c r="K94" s="78"/>
      <c r="L94" s="78"/>
      <c r="M94" s="78"/>
      <c r="N94" s="78"/>
    </row>
    <row r="95" spans="1:14" ht="24.95" customHeight="1" x14ac:dyDescent="0.2">
      <c r="A95" s="7">
        <v>89</v>
      </c>
      <c r="B95" s="130"/>
      <c r="C95" s="100"/>
      <c r="D95" s="17"/>
      <c r="E95" s="122"/>
      <c r="F95" s="122"/>
      <c r="G95" s="122"/>
      <c r="H95" s="112"/>
      <c r="I95" s="355"/>
      <c r="J95" s="356"/>
      <c r="K95" s="78"/>
      <c r="L95" s="78"/>
      <c r="M95" s="78"/>
      <c r="N95" s="78"/>
    </row>
    <row r="96" spans="1:14" ht="24.95" customHeight="1" x14ac:dyDescent="0.2">
      <c r="A96" s="7">
        <v>90</v>
      </c>
      <c r="B96" s="130"/>
      <c r="C96" s="100"/>
      <c r="D96" s="17"/>
      <c r="E96" s="122"/>
      <c r="F96" s="122"/>
      <c r="G96" s="122"/>
      <c r="H96" s="112"/>
      <c r="I96" s="355"/>
      <c r="J96" s="356"/>
      <c r="K96" s="78"/>
      <c r="L96" s="78"/>
      <c r="M96" s="78"/>
      <c r="N96" s="78"/>
    </row>
    <row r="97" spans="1:14" ht="24.95" customHeight="1" x14ac:dyDescent="0.2">
      <c r="A97" s="7">
        <v>91</v>
      </c>
      <c r="B97" s="131"/>
      <c r="C97" s="100"/>
      <c r="D97" s="17"/>
      <c r="E97" s="122"/>
      <c r="F97" s="122"/>
      <c r="G97" s="122"/>
      <c r="H97" s="112"/>
      <c r="I97" s="355"/>
      <c r="J97" s="356"/>
      <c r="K97" s="78"/>
      <c r="L97" s="78"/>
      <c r="M97" s="78"/>
      <c r="N97" s="78"/>
    </row>
    <row r="98" spans="1:14" ht="24.95" customHeight="1" x14ac:dyDescent="0.2">
      <c r="A98" s="7">
        <v>92</v>
      </c>
      <c r="B98" s="131"/>
      <c r="C98" s="100"/>
      <c r="D98" s="17"/>
      <c r="E98" s="122"/>
      <c r="F98" s="122"/>
      <c r="G98" s="122"/>
      <c r="H98" s="112"/>
      <c r="I98" s="355"/>
      <c r="J98" s="356"/>
      <c r="K98" s="78"/>
      <c r="L98" s="78"/>
      <c r="M98" s="78"/>
      <c r="N98" s="78"/>
    </row>
    <row r="99" spans="1:14" ht="24.95" customHeight="1" x14ac:dyDescent="0.2">
      <c r="A99" s="7">
        <v>93</v>
      </c>
      <c r="B99" s="131"/>
      <c r="C99" s="100"/>
      <c r="D99" s="17"/>
      <c r="E99" s="122"/>
      <c r="F99" s="122"/>
      <c r="G99" s="122"/>
      <c r="H99" s="112"/>
      <c r="I99" s="355"/>
      <c r="J99" s="356"/>
      <c r="K99" s="78"/>
      <c r="L99" s="78"/>
      <c r="M99" s="78"/>
      <c r="N99" s="78"/>
    </row>
    <row r="100" spans="1:14" ht="24.95" customHeight="1" x14ac:dyDescent="0.2">
      <c r="A100" s="7">
        <v>94</v>
      </c>
      <c r="B100" s="131"/>
      <c r="C100" s="100"/>
      <c r="D100" s="17"/>
      <c r="E100" s="122"/>
      <c r="F100" s="122"/>
      <c r="G100" s="122"/>
      <c r="H100" s="112"/>
      <c r="I100" s="355"/>
      <c r="J100" s="356"/>
      <c r="K100" s="78"/>
      <c r="L100" s="78"/>
      <c r="M100" s="78"/>
      <c r="N100" s="78"/>
    </row>
    <row r="101" spans="1:14" ht="24.95" customHeight="1" x14ac:dyDescent="0.2">
      <c r="A101" s="7">
        <v>95</v>
      </c>
      <c r="B101" s="131"/>
      <c r="C101" s="100"/>
      <c r="D101" s="17"/>
      <c r="E101" s="122"/>
      <c r="F101" s="122"/>
      <c r="G101" s="122"/>
      <c r="H101" s="112"/>
      <c r="I101" s="355"/>
      <c r="J101" s="356"/>
      <c r="K101" s="78"/>
      <c r="L101" s="78"/>
      <c r="M101" s="78"/>
      <c r="N101" s="78"/>
    </row>
    <row r="102" spans="1:14" ht="24.95" customHeight="1" x14ac:dyDescent="0.2">
      <c r="A102" s="7">
        <v>96</v>
      </c>
      <c r="B102" s="131"/>
      <c r="C102" s="100"/>
      <c r="D102" s="17"/>
      <c r="E102" s="122"/>
      <c r="F102" s="122"/>
      <c r="G102" s="122"/>
      <c r="H102" s="112"/>
      <c r="I102" s="355"/>
      <c r="J102" s="356"/>
      <c r="K102" s="78"/>
      <c r="L102" s="78"/>
      <c r="M102" s="78"/>
      <c r="N102" s="78"/>
    </row>
    <row r="103" spans="1:14" ht="24.95" customHeight="1" x14ac:dyDescent="0.2">
      <c r="A103" s="7">
        <v>97</v>
      </c>
      <c r="B103" s="131"/>
      <c r="C103" s="100"/>
      <c r="D103" s="17"/>
      <c r="E103" s="122"/>
      <c r="F103" s="122"/>
      <c r="G103" s="122"/>
      <c r="H103" s="112"/>
      <c r="I103" s="355"/>
      <c r="J103" s="356"/>
      <c r="K103" s="78"/>
      <c r="L103" s="78"/>
      <c r="M103" s="78"/>
      <c r="N103" s="78"/>
    </row>
    <row r="104" spans="1:14" ht="24.95" customHeight="1" x14ac:dyDescent="0.2">
      <c r="A104" s="7">
        <v>98</v>
      </c>
      <c r="B104" s="131"/>
      <c r="C104" s="100"/>
      <c r="D104" s="17"/>
      <c r="E104" s="122"/>
      <c r="F104" s="122"/>
      <c r="G104" s="122"/>
      <c r="H104" s="112"/>
      <c r="I104" s="355"/>
      <c r="J104" s="356"/>
      <c r="K104" s="78"/>
      <c r="L104" s="78"/>
      <c r="M104" s="78"/>
      <c r="N104" s="78"/>
    </row>
    <row r="105" spans="1:14" ht="24.95" customHeight="1" x14ac:dyDescent="0.2">
      <c r="A105" s="7">
        <v>99</v>
      </c>
      <c r="B105" s="131"/>
      <c r="C105" s="100"/>
      <c r="D105" s="17"/>
      <c r="E105" s="122"/>
      <c r="F105" s="122"/>
      <c r="G105" s="122"/>
      <c r="H105" s="112"/>
      <c r="I105" s="355"/>
      <c r="J105" s="356"/>
      <c r="K105" s="78"/>
      <c r="L105" s="78"/>
      <c r="M105" s="78"/>
      <c r="N105" s="78"/>
    </row>
    <row r="106" spans="1:14" ht="24.95" customHeight="1" x14ac:dyDescent="0.2">
      <c r="A106" s="7">
        <v>100</v>
      </c>
      <c r="B106" s="131"/>
      <c r="C106" s="100"/>
      <c r="D106" s="17"/>
      <c r="E106" s="122"/>
      <c r="F106" s="122"/>
      <c r="G106" s="122"/>
      <c r="H106" s="112"/>
      <c r="I106" s="355"/>
      <c r="J106" s="356"/>
      <c r="K106" s="78"/>
      <c r="L106" s="78"/>
      <c r="M106" s="78"/>
      <c r="N106" s="78"/>
    </row>
    <row r="107" spans="1:14" ht="24.95" customHeight="1" x14ac:dyDescent="0.2">
      <c r="A107" s="7">
        <v>101</v>
      </c>
      <c r="B107" s="131"/>
      <c r="C107" s="100"/>
      <c r="D107" s="17"/>
      <c r="E107" s="122"/>
      <c r="F107" s="122"/>
      <c r="G107" s="122"/>
      <c r="H107" s="112"/>
      <c r="I107" s="355"/>
      <c r="J107" s="356"/>
      <c r="K107" s="78"/>
      <c r="L107" s="78"/>
      <c r="M107" s="78"/>
      <c r="N107" s="78"/>
    </row>
    <row r="108" spans="1:14" ht="24.95" customHeight="1" x14ac:dyDescent="0.2">
      <c r="A108" s="7">
        <v>102</v>
      </c>
      <c r="B108" s="131"/>
      <c r="C108" s="100"/>
      <c r="D108" s="17"/>
      <c r="E108" s="122"/>
      <c r="F108" s="122"/>
      <c r="G108" s="122"/>
      <c r="H108" s="112"/>
      <c r="I108" s="355"/>
      <c r="J108" s="356"/>
      <c r="K108" s="78"/>
      <c r="L108" s="78"/>
      <c r="M108" s="78"/>
      <c r="N108" s="78"/>
    </row>
    <row r="109" spans="1:14" ht="24.95" customHeight="1" x14ac:dyDescent="0.2">
      <c r="A109" s="7">
        <v>103</v>
      </c>
      <c r="B109" s="131"/>
      <c r="C109" s="100"/>
      <c r="D109" s="17"/>
      <c r="E109" s="122"/>
      <c r="F109" s="122"/>
      <c r="G109" s="122"/>
      <c r="H109" s="112"/>
      <c r="I109" s="355"/>
      <c r="J109" s="356"/>
      <c r="K109" s="78"/>
      <c r="L109" s="78"/>
      <c r="M109" s="78"/>
      <c r="N109" s="78"/>
    </row>
    <row r="110" spans="1:14" ht="24.95" customHeight="1" x14ac:dyDescent="0.2">
      <c r="A110" s="7">
        <v>104</v>
      </c>
      <c r="B110" s="131"/>
      <c r="C110" s="100"/>
      <c r="D110" s="17"/>
      <c r="E110" s="122"/>
      <c r="F110" s="122"/>
      <c r="G110" s="122"/>
      <c r="H110" s="112"/>
      <c r="I110" s="355"/>
      <c r="J110" s="356"/>
      <c r="K110" s="78"/>
      <c r="L110" s="78"/>
      <c r="M110" s="78"/>
      <c r="N110" s="78"/>
    </row>
    <row r="111" spans="1:14" ht="24.95" customHeight="1" x14ac:dyDescent="0.2">
      <c r="A111" s="7">
        <v>105</v>
      </c>
      <c r="B111" s="131"/>
      <c r="C111" s="100"/>
      <c r="D111" s="17"/>
      <c r="E111" s="122"/>
      <c r="F111" s="122"/>
      <c r="G111" s="122"/>
      <c r="H111" s="112"/>
      <c r="I111" s="355"/>
      <c r="J111" s="356"/>
      <c r="K111" s="78"/>
      <c r="L111" s="78"/>
      <c r="M111" s="78"/>
      <c r="N111" s="78"/>
    </row>
    <row r="112" spans="1:14" ht="24.95" customHeight="1" x14ac:dyDescent="0.2">
      <c r="A112" s="7">
        <v>106</v>
      </c>
      <c r="B112" s="131"/>
      <c r="C112" s="100"/>
      <c r="D112" s="17"/>
      <c r="E112" s="122"/>
      <c r="F112" s="122"/>
      <c r="G112" s="122"/>
      <c r="H112" s="112"/>
      <c r="I112" s="355"/>
      <c r="J112" s="356"/>
      <c r="K112" s="78"/>
      <c r="L112" s="78"/>
      <c r="M112" s="78"/>
      <c r="N112" s="78"/>
    </row>
    <row r="113" spans="1:14" ht="24.95" customHeight="1" x14ac:dyDescent="0.2">
      <c r="A113" s="7">
        <v>107</v>
      </c>
      <c r="B113" s="131"/>
      <c r="C113" s="100"/>
      <c r="D113" s="17"/>
      <c r="E113" s="122"/>
      <c r="F113" s="122"/>
      <c r="G113" s="122"/>
      <c r="H113" s="112"/>
      <c r="I113" s="355"/>
      <c r="J113" s="356"/>
      <c r="K113" s="78"/>
      <c r="L113" s="78"/>
      <c r="M113" s="78"/>
      <c r="N113" s="78"/>
    </row>
    <row r="114" spans="1:14" ht="24.95" customHeight="1" x14ac:dyDescent="0.2">
      <c r="A114" s="7">
        <v>108</v>
      </c>
      <c r="B114" s="131"/>
      <c r="C114" s="100"/>
      <c r="D114" s="17"/>
      <c r="E114" s="122"/>
      <c r="F114" s="122"/>
      <c r="G114" s="122"/>
      <c r="H114" s="112"/>
      <c r="I114" s="355"/>
      <c r="J114" s="356"/>
      <c r="K114" s="78"/>
      <c r="L114" s="78"/>
      <c r="M114" s="78"/>
      <c r="N114" s="78"/>
    </row>
    <row r="115" spans="1:14" ht="24.95" customHeight="1" x14ac:dyDescent="0.2">
      <c r="A115" s="7">
        <v>109</v>
      </c>
      <c r="B115" s="131"/>
      <c r="C115" s="100"/>
      <c r="D115" s="17"/>
      <c r="E115" s="122"/>
      <c r="F115" s="122"/>
      <c r="G115" s="122"/>
      <c r="H115" s="112"/>
      <c r="I115" s="355"/>
      <c r="J115" s="356"/>
      <c r="K115" s="78"/>
      <c r="L115" s="78"/>
      <c r="M115" s="78"/>
      <c r="N115" s="78"/>
    </row>
    <row r="116" spans="1:14" ht="24.95" customHeight="1" x14ac:dyDescent="0.2">
      <c r="A116" s="7">
        <v>110</v>
      </c>
      <c r="B116" s="131"/>
      <c r="C116" s="100"/>
      <c r="D116" s="17"/>
      <c r="E116" s="122"/>
      <c r="F116" s="122"/>
      <c r="G116" s="122"/>
      <c r="H116" s="112"/>
      <c r="I116" s="355"/>
      <c r="J116" s="356"/>
      <c r="K116" s="78"/>
      <c r="L116" s="78"/>
      <c r="M116" s="78"/>
      <c r="N116" s="78"/>
    </row>
    <row r="117" spans="1:14" ht="24.95" customHeight="1" x14ac:dyDescent="0.2">
      <c r="A117" s="7">
        <v>111</v>
      </c>
      <c r="B117" s="131"/>
      <c r="C117" s="100"/>
      <c r="D117" s="17"/>
      <c r="E117" s="122"/>
      <c r="F117" s="122"/>
      <c r="G117" s="122"/>
      <c r="H117" s="112"/>
      <c r="I117" s="355"/>
      <c r="J117" s="356"/>
      <c r="K117" s="78"/>
      <c r="L117" s="78"/>
      <c r="M117" s="78"/>
      <c r="N117" s="78"/>
    </row>
    <row r="118" spans="1:14" ht="24.95" customHeight="1" x14ac:dyDescent="0.2">
      <c r="A118" s="7">
        <v>112</v>
      </c>
      <c r="B118" s="131"/>
      <c r="C118" s="100"/>
      <c r="D118" s="17"/>
      <c r="E118" s="122"/>
      <c r="F118" s="122"/>
      <c r="G118" s="122"/>
      <c r="H118" s="112"/>
      <c r="I118" s="355"/>
      <c r="J118" s="356"/>
      <c r="K118" s="78"/>
      <c r="L118" s="78"/>
      <c r="M118" s="78"/>
      <c r="N118" s="78"/>
    </row>
    <row r="119" spans="1:14" ht="24.95" customHeight="1" x14ac:dyDescent="0.2">
      <c r="A119" s="7">
        <v>113</v>
      </c>
      <c r="B119" s="131"/>
      <c r="C119" s="100"/>
      <c r="D119" s="17"/>
      <c r="E119" s="122"/>
      <c r="F119" s="122"/>
      <c r="G119" s="122"/>
      <c r="H119" s="112"/>
      <c r="I119" s="355"/>
      <c r="J119" s="356"/>
      <c r="K119" s="78"/>
      <c r="L119" s="78"/>
      <c r="M119" s="78"/>
      <c r="N119" s="78"/>
    </row>
    <row r="120" spans="1:14" ht="24.95" customHeight="1" x14ac:dyDescent="0.2">
      <c r="A120" s="7">
        <v>114</v>
      </c>
      <c r="B120" s="131"/>
      <c r="C120" s="100"/>
      <c r="D120" s="17"/>
      <c r="E120" s="122"/>
      <c r="F120" s="122"/>
      <c r="G120" s="122"/>
      <c r="H120" s="112"/>
      <c r="I120" s="355"/>
      <c r="J120" s="356"/>
      <c r="K120" s="78"/>
      <c r="L120" s="78"/>
      <c r="M120" s="78"/>
      <c r="N120" s="78"/>
    </row>
    <row r="121" spans="1:14" ht="24.95" customHeight="1" x14ac:dyDescent="0.2">
      <c r="A121" s="7">
        <v>115</v>
      </c>
      <c r="B121" s="131"/>
      <c r="C121" s="100"/>
      <c r="D121" s="17"/>
      <c r="E121" s="122"/>
      <c r="F121" s="122"/>
      <c r="G121" s="122"/>
      <c r="H121" s="112"/>
      <c r="I121" s="355"/>
      <c r="J121" s="356"/>
      <c r="K121" s="78"/>
      <c r="L121" s="78"/>
      <c r="M121" s="78"/>
      <c r="N121" s="78"/>
    </row>
    <row r="122" spans="1:14" ht="24.95" customHeight="1" x14ac:dyDescent="0.2">
      <c r="A122" s="7">
        <v>116</v>
      </c>
      <c r="B122" s="131"/>
      <c r="C122" s="100"/>
      <c r="D122" s="17"/>
      <c r="E122" s="122"/>
      <c r="F122" s="122"/>
      <c r="G122" s="122"/>
      <c r="H122" s="112"/>
      <c r="I122" s="355"/>
      <c r="J122" s="356"/>
      <c r="K122" s="78"/>
      <c r="L122" s="78"/>
      <c r="M122" s="78"/>
      <c r="N122" s="78"/>
    </row>
    <row r="123" spans="1:14" ht="24.95" customHeight="1" x14ac:dyDescent="0.2">
      <c r="A123" s="7">
        <v>117</v>
      </c>
      <c r="B123" s="131"/>
      <c r="C123" s="100"/>
      <c r="D123" s="17"/>
      <c r="E123" s="122"/>
      <c r="F123" s="122"/>
      <c r="G123" s="122"/>
      <c r="H123" s="112"/>
      <c r="I123" s="355"/>
      <c r="J123" s="356"/>
      <c r="K123" s="78"/>
      <c r="L123" s="78"/>
      <c r="M123" s="78"/>
      <c r="N123" s="78"/>
    </row>
    <row r="124" spans="1:14" ht="24.95" customHeight="1" x14ac:dyDescent="0.2">
      <c r="A124" s="7">
        <v>118</v>
      </c>
      <c r="B124" s="131"/>
      <c r="C124" s="100"/>
      <c r="D124" s="17"/>
      <c r="E124" s="122"/>
      <c r="F124" s="122"/>
      <c r="G124" s="122"/>
      <c r="H124" s="112"/>
      <c r="I124" s="355"/>
      <c r="J124" s="356"/>
      <c r="K124" s="78"/>
      <c r="L124" s="78"/>
      <c r="M124" s="78"/>
      <c r="N124" s="78"/>
    </row>
    <row r="125" spans="1:14" ht="24.95" customHeight="1" x14ac:dyDescent="0.2">
      <c r="A125" s="7">
        <v>119</v>
      </c>
      <c r="B125" s="131"/>
      <c r="C125" s="100"/>
      <c r="D125" s="17"/>
      <c r="E125" s="122"/>
      <c r="F125" s="122"/>
      <c r="G125" s="122"/>
      <c r="H125" s="112"/>
      <c r="I125" s="355"/>
      <c r="J125" s="356"/>
      <c r="K125" s="78"/>
      <c r="L125" s="78"/>
      <c r="M125" s="78"/>
      <c r="N125" s="78"/>
    </row>
    <row r="126" spans="1:14" ht="24.95" customHeight="1" x14ac:dyDescent="0.2">
      <c r="A126" s="7">
        <v>120</v>
      </c>
      <c r="B126" s="131"/>
      <c r="C126" s="100"/>
      <c r="D126" s="17"/>
      <c r="E126" s="122"/>
      <c r="F126" s="122"/>
      <c r="G126" s="122"/>
      <c r="H126" s="112"/>
      <c r="I126" s="355"/>
      <c r="J126" s="356"/>
      <c r="K126" s="78"/>
      <c r="L126" s="78"/>
      <c r="M126" s="78"/>
      <c r="N126" s="78"/>
    </row>
    <row r="127" spans="1:14" ht="24.95" customHeight="1" x14ac:dyDescent="0.2">
      <c r="A127" s="7">
        <v>121</v>
      </c>
      <c r="B127" s="131"/>
      <c r="C127" s="100"/>
      <c r="D127" s="17"/>
      <c r="E127" s="122"/>
      <c r="F127" s="122"/>
      <c r="G127" s="122"/>
      <c r="H127" s="112"/>
      <c r="I127" s="355"/>
      <c r="J127" s="356"/>
      <c r="K127" s="78"/>
      <c r="L127" s="78"/>
      <c r="M127" s="78"/>
      <c r="N127" s="78"/>
    </row>
    <row r="128" spans="1:14" ht="24.95" customHeight="1" x14ac:dyDescent="0.2">
      <c r="A128" s="7">
        <v>122</v>
      </c>
      <c r="B128" s="131"/>
      <c r="C128" s="100"/>
      <c r="D128" s="17"/>
      <c r="E128" s="122"/>
      <c r="F128" s="122"/>
      <c r="G128" s="122"/>
      <c r="H128" s="112"/>
      <c r="I128" s="355"/>
      <c r="J128" s="356"/>
      <c r="K128" s="78"/>
      <c r="L128" s="78"/>
      <c r="M128" s="78"/>
      <c r="N128" s="78"/>
    </row>
    <row r="129" spans="1:14" ht="24.95" customHeight="1" x14ac:dyDescent="0.2">
      <c r="A129" s="7">
        <v>123</v>
      </c>
      <c r="B129" s="131"/>
      <c r="C129" s="100"/>
      <c r="D129" s="17"/>
      <c r="E129" s="122"/>
      <c r="F129" s="122"/>
      <c r="G129" s="122"/>
      <c r="H129" s="112"/>
      <c r="I129" s="355"/>
      <c r="J129" s="356"/>
      <c r="K129" s="78"/>
      <c r="L129" s="78"/>
      <c r="M129" s="78"/>
      <c r="N129" s="78"/>
    </row>
    <row r="130" spans="1:14" ht="24.95" customHeight="1" x14ac:dyDescent="0.2">
      <c r="A130" s="7">
        <v>124</v>
      </c>
      <c r="B130" s="131"/>
      <c r="C130" s="100"/>
      <c r="D130" s="17"/>
      <c r="E130" s="122"/>
      <c r="F130" s="122"/>
      <c r="G130" s="122"/>
      <c r="H130" s="112"/>
      <c r="I130" s="355"/>
      <c r="J130" s="356"/>
      <c r="K130" s="78"/>
      <c r="L130" s="78"/>
      <c r="M130" s="78"/>
      <c r="N130" s="78"/>
    </row>
    <row r="131" spans="1:14" ht="24.95" customHeight="1" x14ac:dyDescent="0.2">
      <c r="A131" s="7">
        <v>125</v>
      </c>
      <c r="B131" s="131"/>
      <c r="C131" s="100"/>
      <c r="D131" s="17"/>
      <c r="E131" s="122"/>
      <c r="F131" s="122"/>
      <c r="G131" s="122"/>
      <c r="H131" s="112"/>
      <c r="I131" s="355"/>
      <c r="J131" s="356"/>
      <c r="K131" s="78"/>
      <c r="L131" s="78"/>
      <c r="M131" s="78"/>
      <c r="N131" s="78"/>
    </row>
    <row r="132" spans="1:14" ht="24.95" customHeight="1" x14ac:dyDescent="0.2">
      <c r="A132" s="7">
        <v>126</v>
      </c>
      <c r="B132" s="131"/>
      <c r="C132" s="100"/>
      <c r="D132" s="17"/>
      <c r="E132" s="122"/>
      <c r="F132" s="122"/>
      <c r="G132" s="122"/>
      <c r="H132" s="112"/>
      <c r="I132" s="355"/>
      <c r="J132" s="356"/>
      <c r="K132" s="78"/>
      <c r="L132" s="78"/>
      <c r="M132" s="78"/>
      <c r="N132" s="78"/>
    </row>
    <row r="133" spans="1:14" ht="24.95" customHeight="1" x14ac:dyDescent="0.2">
      <c r="A133" s="7">
        <v>127</v>
      </c>
      <c r="B133" s="131"/>
      <c r="C133" s="100"/>
      <c r="D133" s="17"/>
      <c r="E133" s="122"/>
      <c r="F133" s="122"/>
      <c r="G133" s="122"/>
      <c r="H133" s="112"/>
      <c r="I133" s="355"/>
      <c r="J133" s="356"/>
      <c r="K133" s="78"/>
      <c r="L133" s="78"/>
      <c r="M133" s="78"/>
      <c r="N133" s="78"/>
    </row>
    <row r="134" spans="1:14" ht="24.95" customHeight="1" x14ac:dyDescent="0.2">
      <c r="A134" s="7">
        <v>128</v>
      </c>
      <c r="B134" s="131"/>
      <c r="C134" s="100"/>
      <c r="D134" s="17"/>
      <c r="E134" s="122"/>
      <c r="F134" s="122"/>
      <c r="G134" s="122"/>
      <c r="H134" s="112"/>
      <c r="I134" s="355"/>
      <c r="J134" s="356"/>
      <c r="K134" s="78"/>
      <c r="L134" s="78"/>
      <c r="M134" s="78"/>
      <c r="N134" s="78"/>
    </row>
    <row r="135" spans="1:14" ht="24.95" customHeight="1" x14ac:dyDescent="0.2">
      <c r="A135" s="7">
        <v>129</v>
      </c>
      <c r="B135" s="131"/>
      <c r="C135" s="100"/>
      <c r="D135" s="17"/>
      <c r="E135" s="122"/>
      <c r="F135" s="122"/>
      <c r="G135" s="122"/>
      <c r="H135" s="112"/>
      <c r="I135" s="355"/>
      <c r="J135" s="356"/>
      <c r="K135" s="78"/>
      <c r="L135" s="78"/>
      <c r="M135" s="78"/>
      <c r="N135" s="78"/>
    </row>
    <row r="136" spans="1:14" ht="24.95" customHeight="1" x14ac:dyDescent="0.2">
      <c r="A136" s="7">
        <v>130</v>
      </c>
      <c r="B136" s="131"/>
      <c r="C136" s="100"/>
      <c r="D136" s="17"/>
      <c r="E136" s="122"/>
      <c r="F136" s="122"/>
      <c r="G136" s="122"/>
      <c r="H136" s="112"/>
      <c r="I136" s="355"/>
      <c r="J136" s="356"/>
      <c r="K136" s="78"/>
      <c r="L136" s="78"/>
      <c r="M136" s="78"/>
      <c r="N136" s="78"/>
    </row>
    <row r="137" spans="1:14" ht="24.95" customHeight="1" x14ac:dyDescent="0.2">
      <c r="A137" s="7">
        <v>131</v>
      </c>
      <c r="B137" s="131"/>
      <c r="C137" s="100"/>
      <c r="D137" s="17"/>
      <c r="E137" s="122"/>
      <c r="F137" s="122"/>
      <c r="G137" s="122"/>
      <c r="H137" s="112"/>
      <c r="I137" s="355"/>
      <c r="J137" s="356"/>
      <c r="K137" s="78"/>
      <c r="L137" s="78"/>
      <c r="M137" s="78"/>
      <c r="N137" s="78"/>
    </row>
    <row r="138" spans="1:14" ht="24.95" customHeight="1" x14ac:dyDescent="0.2">
      <c r="A138" s="7">
        <v>132</v>
      </c>
      <c r="B138" s="131"/>
      <c r="C138" s="100"/>
      <c r="D138" s="17"/>
      <c r="E138" s="122"/>
      <c r="F138" s="122"/>
      <c r="G138" s="122"/>
      <c r="H138" s="112"/>
      <c r="I138" s="355"/>
      <c r="J138" s="356"/>
      <c r="K138" s="78"/>
      <c r="L138" s="78"/>
      <c r="M138" s="78"/>
      <c r="N138" s="78"/>
    </row>
    <row r="139" spans="1:14" ht="24.95" customHeight="1" x14ac:dyDescent="0.2">
      <c r="A139" s="7">
        <v>133</v>
      </c>
      <c r="B139" s="131"/>
      <c r="C139" s="100"/>
      <c r="D139" s="17"/>
      <c r="E139" s="122"/>
      <c r="F139" s="122"/>
      <c r="G139" s="122"/>
      <c r="H139" s="112"/>
      <c r="I139" s="355"/>
      <c r="J139" s="356"/>
      <c r="K139" s="78"/>
      <c r="L139" s="78"/>
      <c r="M139" s="78"/>
      <c r="N139" s="78"/>
    </row>
    <row r="140" spans="1:14" ht="24.95" customHeight="1" x14ac:dyDescent="0.2">
      <c r="A140" s="7">
        <v>134</v>
      </c>
      <c r="B140" s="131"/>
      <c r="C140" s="100"/>
      <c r="D140" s="17"/>
      <c r="E140" s="122"/>
      <c r="F140" s="122"/>
      <c r="G140" s="122"/>
      <c r="H140" s="112"/>
      <c r="I140" s="355"/>
      <c r="J140" s="356"/>
      <c r="K140" s="78"/>
      <c r="L140" s="78"/>
      <c r="M140" s="78"/>
      <c r="N140" s="78"/>
    </row>
    <row r="141" spans="1:14" ht="24.95" customHeight="1" x14ac:dyDescent="0.2">
      <c r="A141" s="7">
        <v>135</v>
      </c>
      <c r="B141" s="131"/>
      <c r="C141" s="100"/>
      <c r="D141" s="17"/>
      <c r="E141" s="122"/>
      <c r="F141" s="122"/>
      <c r="G141" s="122"/>
      <c r="H141" s="112"/>
      <c r="I141" s="355"/>
      <c r="J141" s="356"/>
      <c r="K141" s="78"/>
      <c r="L141" s="78"/>
      <c r="M141" s="78"/>
      <c r="N141" s="78"/>
    </row>
    <row r="142" spans="1:14" ht="24.95" customHeight="1" x14ac:dyDescent="0.2">
      <c r="A142" s="7">
        <v>136</v>
      </c>
      <c r="B142" s="131"/>
      <c r="C142" s="100"/>
      <c r="D142" s="17"/>
      <c r="E142" s="122"/>
      <c r="F142" s="122"/>
      <c r="G142" s="122"/>
      <c r="H142" s="112"/>
      <c r="I142" s="355"/>
      <c r="J142" s="356"/>
      <c r="K142" s="78"/>
      <c r="L142" s="78"/>
      <c r="M142" s="78"/>
      <c r="N142" s="78"/>
    </row>
    <row r="143" spans="1:14" ht="24.95" customHeight="1" x14ac:dyDescent="0.2">
      <c r="A143" s="7">
        <v>137</v>
      </c>
      <c r="B143" s="131"/>
      <c r="C143" s="100"/>
      <c r="D143" s="17"/>
      <c r="E143" s="122"/>
      <c r="F143" s="122"/>
      <c r="G143" s="122"/>
      <c r="H143" s="112"/>
      <c r="I143" s="355"/>
      <c r="J143" s="356"/>
      <c r="K143" s="78"/>
      <c r="L143" s="78"/>
      <c r="M143" s="78"/>
      <c r="N143" s="78"/>
    </row>
    <row r="144" spans="1:14" ht="24.95" customHeight="1" x14ac:dyDescent="0.2">
      <c r="A144" s="7">
        <v>138</v>
      </c>
      <c r="B144" s="131"/>
      <c r="C144" s="100"/>
      <c r="D144" s="17"/>
      <c r="E144" s="122"/>
      <c r="F144" s="122"/>
      <c r="G144" s="122"/>
      <c r="H144" s="112"/>
      <c r="I144" s="355"/>
      <c r="J144" s="356"/>
      <c r="K144" s="78"/>
      <c r="L144" s="78"/>
      <c r="M144" s="78"/>
      <c r="N144" s="78"/>
    </row>
    <row r="145" spans="1:14" ht="24.95" customHeight="1" x14ac:dyDescent="0.2">
      <c r="A145" s="7">
        <v>139</v>
      </c>
      <c r="B145" s="131"/>
      <c r="C145" s="100"/>
      <c r="D145" s="17"/>
      <c r="E145" s="122"/>
      <c r="F145" s="122"/>
      <c r="G145" s="122"/>
      <c r="H145" s="112"/>
      <c r="I145" s="355"/>
      <c r="J145" s="356"/>
      <c r="K145" s="78"/>
      <c r="L145" s="78"/>
      <c r="M145" s="78"/>
      <c r="N145" s="78"/>
    </row>
    <row r="146" spans="1:14" ht="24.95" customHeight="1" x14ac:dyDescent="0.2">
      <c r="A146" s="7">
        <v>140</v>
      </c>
      <c r="B146" s="131"/>
      <c r="C146" s="100"/>
      <c r="D146" s="17"/>
      <c r="E146" s="122"/>
      <c r="F146" s="122"/>
      <c r="G146" s="122"/>
      <c r="H146" s="112"/>
      <c r="I146" s="355"/>
      <c r="J146" s="356"/>
      <c r="K146" s="78"/>
      <c r="L146" s="78"/>
      <c r="M146" s="78"/>
      <c r="N146" s="78"/>
    </row>
    <row r="147" spans="1:14" ht="24.95" customHeight="1" x14ac:dyDescent="0.2">
      <c r="A147" s="7">
        <v>141</v>
      </c>
      <c r="B147" s="131"/>
      <c r="C147" s="100"/>
      <c r="D147" s="17"/>
      <c r="E147" s="122"/>
      <c r="F147" s="122"/>
      <c r="G147" s="122"/>
      <c r="H147" s="112"/>
      <c r="I147" s="355"/>
      <c r="J147" s="356"/>
      <c r="K147" s="78"/>
      <c r="L147" s="78"/>
      <c r="M147" s="78"/>
      <c r="N147" s="78"/>
    </row>
    <row r="148" spans="1:14" ht="24.95" customHeight="1" x14ac:dyDescent="0.2">
      <c r="A148" s="7">
        <v>142</v>
      </c>
      <c r="B148" s="131"/>
      <c r="C148" s="100"/>
      <c r="D148" s="17"/>
      <c r="E148" s="122"/>
      <c r="F148" s="122"/>
      <c r="G148" s="122"/>
      <c r="H148" s="112"/>
      <c r="I148" s="355"/>
      <c r="J148" s="356"/>
      <c r="K148" s="78"/>
      <c r="L148" s="78"/>
      <c r="M148" s="78"/>
      <c r="N148" s="78"/>
    </row>
    <row r="149" spans="1:14" ht="24.95" customHeight="1" x14ac:dyDescent="0.2">
      <c r="A149" s="7">
        <v>143</v>
      </c>
      <c r="B149" s="131"/>
      <c r="C149" s="100"/>
      <c r="D149" s="17"/>
      <c r="E149" s="122"/>
      <c r="F149" s="122"/>
      <c r="G149" s="122"/>
      <c r="H149" s="112"/>
      <c r="I149" s="355"/>
      <c r="J149" s="356"/>
      <c r="K149" s="78"/>
      <c r="L149" s="78"/>
      <c r="M149" s="78"/>
      <c r="N149" s="78"/>
    </row>
    <row r="150" spans="1:14" ht="24.95" customHeight="1" x14ac:dyDescent="0.2">
      <c r="A150" s="7">
        <v>144</v>
      </c>
      <c r="B150" s="131"/>
      <c r="C150" s="100"/>
      <c r="D150" s="17"/>
      <c r="E150" s="122"/>
      <c r="F150" s="122"/>
      <c r="G150" s="122"/>
      <c r="H150" s="112"/>
      <c r="I150" s="355"/>
      <c r="J150" s="356"/>
      <c r="K150" s="78"/>
      <c r="L150" s="78"/>
      <c r="M150" s="78"/>
      <c r="N150" s="78"/>
    </row>
    <row r="151" spans="1:14" ht="24.95" customHeight="1" x14ac:dyDescent="0.2">
      <c r="A151" s="7">
        <v>145</v>
      </c>
      <c r="B151" s="131"/>
      <c r="C151" s="100"/>
      <c r="D151" s="17"/>
      <c r="E151" s="122"/>
      <c r="F151" s="122"/>
      <c r="G151" s="122"/>
      <c r="H151" s="112"/>
      <c r="I151" s="355"/>
      <c r="J151" s="356"/>
      <c r="K151" s="78"/>
      <c r="L151" s="78"/>
      <c r="M151" s="78"/>
      <c r="N151" s="78"/>
    </row>
    <row r="152" spans="1:14" ht="24.95" customHeight="1" x14ac:dyDescent="0.2">
      <c r="A152" s="7">
        <v>146</v>
      </c>
      <c r="B152" s="131"/>
      <c r="C152" s="100"/>
      <c r="D152" s="17"/>
      <c r="E152" s="122"/>
      <c r="F152" s="122"/>
      <c r="G152" s="122"/>
      <c r="H152" s="112"/>
      <c r="I152" s="355"/>
      <c r="J152" s="356"/>
      <c r="K152" s="78"/>
      <c r="L152" s="78"/>
      <c r="M152" s="78"/>
      <c r="N152" s="78"/>
    </row>
    <row r="153" spans="1:14" ht="24.95" customHeight="1" x14ac:dyDescent="0.2">
      <c r="A153" s="7">
        <v>147</v>
      </c>
      <c r="B153" s="131"/>
      <c r="C153" s="100"/>
      <c r="D153" s="17"/>
      <c r="E153" s="122"/>
      <c r="F153" s="122"/>
      <c r="G153" s="122"/>
      <c r="H153" s="112"/>
      <c r="I153" s="355"/>
      <c r="J153" s="356"/>
      <c r="K153" s="78"/>
      <c r="L153" s="78"/>
      <c r="M153" s="78"/>
      <c r="N153" s="78"/>
    </row>
    <row r="154" spans="1:14" ht="24.95" customHeight="1" x14ac:dyDescent="0.2">
      <c r="A154" s="7">
        <v>148</v>
      </c>
      <c r="B154" s="131"/>
      <c r="C154" s="100"/>
      <c r="D154" s="17"/>
      <c r="E154" s="122"/>
      <c r="F154" s="122"/>
      <c r="G154" s="122"/>
      <c r="H154" s="112"/>
      <c r="I154" s="355"/>
      <c r="J154" s="356"/>
      <c r="K154" s="78"/>
      <c r="L154" s="78"/>
      <c r="M154" s="78"/>
      <c r="N154" s="78"/>
    </row>
    <row r="155" spans="1:14" ht="24.95" customHeight="1" x14ac:dyDescent="0.2">
      <c r="A155" s="7">
        <v>149</v>
      </c>
      <c r="B155" s="131"/>
      <c r="C155" s="100"/>
      <c r="D155" s="17"/>
      <c r="E155" s="122"/>
      <c r="F155" s="122"/>
      <c r="G155" s="122"/>
      <c r="H155" s="112"/>
      <c r="I155" s="355"/>
      <c r="J155" s="356"/>
      <c r="K155" s="78"/>
      <c r="L155" s="78"/>
      <c r="M155" s="78"/>
      <c r="N155" s="78"/>
    </row>
    <row r="156" spans="1:14" ht="24.95" customHeight="1" x14ac:dyDescent="0.2">
      <c r="A156" s="7">
        <v>150</v>
      </c>
      <c r="B156" s="131"/>
      <c r="C156" s="100"/>
      <c r="D156" s="17"/>
      <c r="E156" s="122"/>
      <c r="F156" s="122"/>
      <c r="G156" s="122"/>
      <c r="H156" s="112"/>
      <c r="I156" s="355"/>
      <c r="J156" s="356"/>
      <c r="K156" s="78"/>
      <c r="L156" s="78"/>
      <c r="M156" s="78"/>
      <c r="N156" s="78"/>
    </row>
    <row r="157" spans="1:14" ht="24.95" customHeight="1" x14ac:dyDescent="0.2">
      <c r="A157" s="7">
        <v>151</v>
      </c>
      <c r="B157" s="131"/>
      <c r="C157" s="100"/>
      <c r="D157" s="17"/>
      <c r="E157" s="122"/>
      <c r="F157" s="122"/>
      <c r="G157" s="122"/>
      <c r="H157" s="112"/>
      <c r="I157" s="355"/>
      <c r="J157" s="356"/>
      <c r="K157" s="78"/>
      <c r="L157" s="78"/>
      <c r="M157" s="78"/>
      <c r="N157" s="78"/>
    </row>
    <row r="158" spans="1:14" ht="24.95" customHeight="1" x14ac:dyDescent="0.2">
      <c r="A158" s="7">
        <v>152</v>
      </c>
      <c r="B158" s="131"/>
      <c r="C158" s="100"/>
      <c r="D158" s="17"/>
      <c r="E158" s="122"/>
      <c r="F158" s="122"/>
      <c r="G158" s="122"/>
      <c r="H158" s="112"/>
      <c r="I158" s="355"/>
      <c r="J158" s="356"/>
      <c r="K158" s="78"/>
      <c r="L158" s="78"/>
      <c r="M158" s="78"/>
      <c r="N158" s="78"/>
    </row>
    <row r="159" spans="1:14" ht="24.95" customHeight="1" x14ac:dyDescent="0.2">
      <c r="A159" s="7">
        <v>153</v>
      </c>
      <c r="B159" s="131"/>
      <c r="C159" s="100"/>
      <c r="D159" s="17"/>
      <c r="E159" s="122"/>
      <c r="F159" s="122"/>
      <c r="G159" s="122"/>
      <c r="H159" s="112"/>
      <c r="I159" s="355"/>
      <c r="J159" s="356"/>
      <c r="K159" s="78"/>
      <c r="L159" s="78"/>
      <c r="M159" s="78"/>
      <c r="N159" s="78"/>
    </row>
    <row r="160" spans="1:14" ht="24.95" customHeight="1" x14ac:dyDescent="0.2">
      <c r="A160" s="7">
        <v>154</v>
      </c>
      <c r="B160" s="131"/>
      <c r="C160" s="100"/>
      <c r="D160" s="17"/>
      <c r="E160" s="122"/>
      <c r="F160" s="122"/>
      <c r="G160" s="122"/>
      <c r="H160" s="112"/>
      <c r="I160" s="355"/>
      <c r="J160" s="356"/>
      <c r="K160" s="78"/>
      <c r="L160" s="78"/>
      <c r="M160" s="78"/>
      <c r="N160" s="78"/>
    </row>
    <row r="161" spans="1:14" ht="24.95" customHeight="1" x14ac:dyDescent="0.2">
      <c r="A161" s="7">
        <v>155</v>
      </c>
      <c r="B161" s="131"/>
      <c r="C161" s="100"/>
      <c r="D161" s="17"/>
      <c r="E161" s="122"/>
      <c r="F161" s="122"/>
      <c r="G161" s="122"/>
      <c r="H161" s="112"/>
      <c r="I161" s="355"/>
      <c r="J161" s="356"/>
      <c r="K161" s="78"/>
      <c r="L161" s="78"/>
      <c r="M161" s="78"/>
      <c r="N161" s="78"/>
    </row>
    <row r="162" spans="1:14" ht="24.95" customHeight="1" x14ac:dyDescent="0.2">
      <c r="A162" s="7">
        <v>156</v>
      </c>
      <c r="B162" s="131"/>
      <c r="C162" s="100"/>
      <c r="D162" s="17"/>
      <c r="E162" s="122"/>
      <c r="F162" s="122"/>
      <c r="G162" s="122"/>
      <c r="H162" s="112"/>
      <c r="I162" s="355"/>
      <c r="J162" s="356"/>
      <c r="K162" s="78"/>
      <c r="L162" s="78"/>
      <c r="M162" s="78"/>
      <c r="N162" s="78"/>
    </row>
    <row r="163" spans="1:14" ht="24.95" customHeight="1" x14ac:dyDescent="0.2">
      <c r="A163" s="7">
        <v>157</v>
      </c>
      <c r="B163" s="131"/>
      <c r="C163" s="100"/>
      <c r="D163" s="17"/>
      <c r="E163" s="122"/>
      <c r="F163" s="122"/>
      <c r="G163" s="122"/>
      <c r="H163" s="112"/>
      <c r="I163" s="355"/>
      <c r="J163" s="356"/>
      <c r="K163" s="78"/>
      <c r="L163" s="78"/>
      <c r="M163" s="78"/>
      <c r="N163" s="78"/>
    </row>
    <row r="164" spans="1:14" ht="24.95" customHeight="1" x14ac:dyDescent="0.2">
      <c r="A164" s="7">
        <v>158</v>
      </c>
      <c r="B164" s="131"/>
      <c r="C164" s="100"/>
      <c r="D164" s="17"/>
      <c r="E164" s="122"/>
      <c r="F164" s="122"/>
      <c r="G164" s="122"/>
      <c r="H164" s="112"/>
      <c r="I164" s="355"/>
      <c r="J164" s="356"/>
      <c r="K164" s="78"/>
      <c r="L164" s="78"/>
      <c r="M164" s="78"/>
      <c r="N164" s="78"/>
    </row>
    <row r="165" spans="1:14" ht="24.95" customHeight="1" x14ac:dyDescent="0.2">
      <c r="A165" s="7">
        <v>159</v>
      </c>
      <c r="B165" s="131"/>
      <c r="C165" s="100"/>
      <c r="D165" s="17"/>
      <c r="E165" s="122"/>
      <c r="F165" s="122"/>
      <c r="G165" s="122"/>
      <c r="H165" s="112"/>
      <c r="I165" s="355"/>
      <c r="J165" s="356"/>
      <c r="K165" s="78"/>
      <c r="L165" s="78"/>
      <c r="M165" s="78"/>
      <c r="N165" s="78"/>
    </row>
    <row r="166" spans="1:14" ht="24.95" customHeight="1" x14ac:dyDescent="0.2">
      <c r="A166" s="7">
        <v>160</v>
      </c>
      <c r="B166" s="131"/>
      <c r="C166" s="100"/>
      <c r="D166" s="17"/>
      <c r="E166" s="122"/>
      <c r="F166" s="122"/>
      <c r="G166" s="122"/>
      <c r="H166" s="112"/>
      <c r="I166" s="355"/>
      <c r="J166" s="356"/>
      <c r="K166" s="78"/>
      <c r="L166" s="78"/>
      <c r="M166" s="78"/>
      <c r="N166" s="78"/>
    </row>
    <row r="167" spans="1:14" ht="24.95" customHeight="1" x14ac:dyDescent="0.2">
      <c r="A167" s="7">
        <v>161</v>
      </c>
      <c r="B167" s="131"/>
      <c r="C167" s="100"/>
      <c r="D167" s="17"/>
      <c r="E167" s="122"/>
      <c r="F167" s="122"/>
      <c r="G167" s="122"/>
      <c r="H167" s="112"/>
      <c r="I167" s="355"/>
      <c r="J167" s="356"/>
      <c r="K167" s="78"/>
      <c r="L167" s="78"/>
      <c r="M167" s="78"/>
      <c r="N167" s="78"/>
    </row>
    <row r="168" spans="1:14" ht="24.95" customHeight="1" x14ac:dyDescent="0.2">
      <c r="A168" s="7">
        <v>162</v>
      </c>
      <c r="B168" s="131"/>
      <c r="C168" s="100"/>
      <c r="D168" s="17"/>
      <c r="E168" s="122"/>
      <c r="F168" s="122"/>
      <c r="G168" s="122"/>
      <c r="H168" s="112"/>
      <c r="I168" s="355"/>
      <c r="J168" s="356"/>
      <c r="K168" s="78"/>
      <c r="L168" s="78"/>
      <c r="M168" s="78"/>
      <c r="N168" s="78"/>
    </row>
    <row r="169" spans="1:14" ht="24.95" customHeight="1" x14ac:dyDescent="0.2">
      <c r="A169" s="7">
        <v>163</v>
      </c>
      <c r="B169" s="131"/>
      <c r="C169" s="100"/>
      <c r="D169" s="17"/>
      <c r="E169" s="122"/>
      <c r="F169" s="122"/>
      <c r="G169" s="122"/>
      <c r="H169" s="112"/>
      <c r="I169" s="355"/>
      <c r="J169" s="356"/>
      <c r="K169" s="78"/>
      <c r="L169" s="78"/>
      <c r="M169" s="78"/>
      <c r="N169" s="78"/>
    </row>
    <row r="170" spans="1:14" ht="24.95" customHeight="1" x14ac:dyDescent="0.2">
      <c r="A170" s="7">
        <v>164</v>
      </c>
      <c r="B170" s="131"/>
      <c r="C170" s="100"/>
      <c r="D170" s="17"/>
      <c r="E170" s="122"/>
      <c r="F170" s="122"/>
      <c r="G170" s="122"/>
      <c r="H170" s="112"/>
      <c r="I170" s="355"/>
      <c r="J170" s="356"/>
      <c r="K170" s="78"/>
      <c r="L170" s="78"/>
      <c r="M170" s="78"/>
      <c r="N170" s="78"/>
    </row>
    <row r="171" spans="1:14" ht="24.95" customHeight="1" x14ac:dyDescent="0.2">
      <c r="A171" s="7">
        <v>165</v>
      </c>
      <c r="B171" s="131"/>
      <c r="C171" s="100"/>
      <c r="D171" s="17"/>
      <c r="E171" s="122"/>
      <c r="F171" s="122"/>
      <c r="G171" s="122"/>
      <c r="H171" s="112"/>
      <c r="I171" s="355"/>
      <c r="J171" s="356"/>
      <c r="K171" s="78"/>
      <c r="L171" s="78"/>
      <c r="M171" s="78"/>
      <c r="N171" s="78"/>
    </row>
    <row r="172" spans="1:14" ht="24.95" customHeight="1" x14ac:dyDescent="0.2">
      <c r="A172" s="7">
        <v>166</v>
      </c>
      <c r="B172" s="131"/>
      <c r="C172" s="100"/>
      <c r="D172" s="17"/>
      <c r="E172" s="122"/>
      <c r="F172" s="122"/>
      <c r="G172" s="122"/>
      <c r="H172" s="112"/>
      <c r="I172" s="355"/>
      <c r="J172" s="356"/>
      <c r="K172" s="78"/>
      <c r="L172" s="78"/>
      <c r="M172" s="78"/>
      <c r="N172" s="78"/>
    </row>
    <row r="173" spans="1:14" ht="24.95" customHeight="1" x14ac:dyDescent="0.2">
      <c r="A173" s="7">
        <v>167</v>
      </c>
      <c r="B173" s="131"/>
      <c r="C173" s="100"/>
      <c r="D173" s="17"/>
      <c r="E173" s="122"/>
      <c r="F173" s="122"/>
      <c r="G173" s="122"/>
      <c r="H173" s="112"/>
      <c r="I173" s="355"/>
      <c r="J173" s="356"/>
      <c r="K173" s="78"/>
      <c r="L173" s="78"/>
      <c r="M173" s="78"/>
      <c r="N173" s="78"/>
    </row>
    <row r="174" spans="1:14" ht="24.95" customHeight="1" x14ac:dyDescent="0.2">
      <c r="A174" s="7">
        <v>168</v>
      </c>
      <c r="B174" s="131"/>
      <c r="C174" s="100"/>
      <c r="D174" s="17"/>
      <c r="E174" s="122"/>
      <c r="F174" s="122"/>
      <c r="G174" s="122"/>
      <c r="H174" s="112"/>
      <c r="I174" s="355"/>
      <c r="J174" s="356"/>
      <c r="K174" s="78"/>
      <c r="L174" s="78"/>
      <c r="M174" s="78"/>
      <c r="N174" s="78"/>
    </row>
    <row r="175" spans="1:14" ht="24.95" customHeight="1" x14ac:dyDescent="0.2">
      <c r="A175" s="7">
        <v>169</v>
      </c>
      <c r="B175" s="131"/>
      <c r="C175" s="100"/>
      <c r="D175" s="17"/>
      <c r="E175" s="122"/>
      <c r="F175" s="122"/>
      <c r="G175" s="122"/>
      <c r="H175" s="112"/>
      <c r="I175" s="355"/>
      <c r="J175" s="356"/>
      <c r="K175" s="78"/>
      <c r="L175" s="78"/>
      <c r="M175" s="78"/>
      <c r="N175" s="78"/>
    </row>
    <row r="176" spans="1:14" ht="24.95" customHeight="1" x14ac:dyDescent="0.2">
      <c r="A176" s="7">
        <v>170</v>
      </c>
      <c r="B176" s="131"/>
      <c r="C176" s="100"/>
      <c r="D176" s="17"/>
      <c r="E176" s="122"/>
      <c r="F176" s="122"/>
      <c r="G176" s="122"/>
      <c r="H176" s="112"/>
      <c r="I176" s="355"/>
      <c r="J176" s="356"/>
      <c r="K176" s="78"/>
      <c r="L176" s="78"/>
      <c r="M176" s="78"/>
      <c r="N176" s="78"/>
    </row>
    <row r="177" spans="1:14" ht="24.95" customHeight="1" x14ac:dyDescent="0.2">
      <c r="A177" s="7">
        <v>171</v>
      </c>
      <c r="B177" s="131"/>
      <c r="C177" s="100"/>
      <c r="D177" s="17"/>
      <c r="E177" s="122"/>
      <c r="F177" s="122"/>
      <c r="G177" s="122"/>
      <c r="H177" s="112"/>
      <c r="I177" s="355"/>
      <c r="J177" s="356"/>
      <c r="K177" s="78"/>
      <c r="L177" s="78"/>
      <c r="M177" s="78"/>
      <c r="N177" s="78"/>
    </row>
    <row r="178" spans="1:14" ht="24.95" customHeight="1" x14ac:dyDescent="0.2">
      <c r="A178" s="7">
        <v>172</v>
      </c>
      <c r="B178" s="131"/>
      <c r="C178" s="100"/>
      <c r="D178" s="17"/>
      <c r="E178" s="122"/>
      <c r="F178" s="122"/>
      <c r="G178" s="122"/>
      <c r="H178" s="112"/>
      <c r="I178" s="355"/>
      <c r="J178" s="356"/>
      <c r="K178" s="78"/>
      <c r="L178" s="78"/>
      <c r="M178" s="78"/>
      <c r="N178" s="78"/>
    </row>
    <row r="179" spans="1:14" ht="24.95" customHeight="1" x14ac:dyDescent="0.2">
      <c r="A179" s="7">
        <v>173</v>
      </c>
      <c r="B179" s="131"/>
      <c r="C179" s="100"/>
      <c r="D179" s="17"/>
      <c r="E179" s="122"/>
      <c r="F179" s="122"/>
      <c r="G179" s="122"/>
      <c r="H179" s="112"/>
      <c r="I179" s="355"/>
      <c r="J179" s="356"/>
      <c r="K179" s="78"/>
      <c r="L179" s="78"/>
      <c r="M179" s="78"/>
      <c r="N179" s="78"/>
    </row>
    <row r="180" spans="1:14" ht="24.95" customHeight="1" x14ac:dyDescent="0.2">
      <c r="A180" s="7">
        <v>174</v>
      </c>
      <c r="B180" s="131"/>
      <c r="C180" s="100"/>
      <c r="D180" s="17"/>
      <c r="E180" s="122"/>
      <c r="F180" s="122"/>
      <c r="G180" s="122"/>
      <c r="H180" s="112"/>
      <c r="I180" s="355"/>
      <c r="J180" s="356"/>
      <c r="K180" s="78"/>
      <c r="L180" s="78"/>
      <c r="M180" s="78"/>
      <c r="N180" s="78"/>
    </row>
    <row r="181" spans="1:14" ht="24.95" customHeight="1" x14ac:dyDescent="0.2">
      <c r="A181" s="7">
        <v>175</v>
      </c>
      <c r="B181" s="131"/>
      <c r="C181" s="100"/>
      <c r="D181" s="17"/>
      <c r="E181" s="122"/>
      <c r="F181" s="122"/>
      <c r="G181" s="122"/>
      <c r="H181" s="112"/>
      <c r="I181" s="355"/>
      <c r="J181" s="356"/>
      <c r="K181" s="78"/>
      <c r="L181" s="78"/>
      <c r="M181" s="78"/>
      <c r="N181" s="78"/>
    </row>
    <row r="182" spans="1:14" ht="24.95" customHeight="1" x14ac:dyDescent="0.2">
      <c r="A182" s="7">
        <v>176</v>
      </c>
      <c r="B182" s="131"/>
      <c r="C182" s="100"/>
      <c r="D182" s="17"/>
      <c r="E182" s="122"/>
      <c r="F182" s="122"/>
      <c r="G182" s="122"/>
      <c r="H182" s="112"/>
      <c r="I182" s="355"/>
      <c r="J182" s="356"/>
      <c r="K182" s="78"/>
      <c r="L182" s="78"/>
      <c r="M182" s="78"/>
      <c r="N182" s="78"/>
    </row>
    <row r="183" spans="1:14" ht="24.95" customHeight="1" x14ac:dyDescent="0.2">
      <c r="A183" s="7">
        <v>177</v>
      </c>
      <c r="B183" s="131"/>
      <c r="C183" s="100"/>
      <c r="D183" s="17"/>
      <c r="E183" s="122"/>
      <c r="F183" s="122"/>
      <c r="G183" s="122"/>
      <c r="H183" s="112"/>
      <c r="I183" s="355"/>
      <c r="J183" s="356"/>
      <c r="K183" s="78"/>
      <c r="L183" s="78"/>
      <c r="M183" s="78"/>
      <c r="N183" s="78"/>
    </row>
    <row r="184" spans="1:14" ht="24.95" customHeight="1" x14ac:dyDescent="0.2">
      <c r="A184" s="7">
        <v>178</v>
      </c>
      <c r="B184" s="131"/>
      <c r="C184" s="100"/>
      <c r="D184" s="17"/>
      <c r="E184" s="122"/>
      <c r="F184" s="122"/>
      <c r="G184" s="122"/>
      <c r="H184" s="112"/>
      <c r="I184" s="355"/>
      <c r="J184" s="356"/>
      <c r="K184" s="78"/>
      <c r="L184" s="78"/>
      <c r="M184" s="78"/>
      <c r="N184" s="78"/>
    </row>
    <row r="185" spans="1:14" ht="24.95" customHeight="1" x14ac:dyDescent="0.2">
      <c r="A185" s="7">
        <v>179</v>
      </c>
      <c r="B185" s="131"/>
      <c r="C185" s="100"/>
      <c r="D185" s="17"/>
      <c r="E185" s="122"/>
      <c r="F185" s="122"/>
      <c r="G185" s="122"/>
      <c r="H185" s="112"/>
      <c r="I185" s="355"/>
      <c r="J185" s="356"/>
      <c r="K185" s="78"/>
      <c r="L185" s="78"/>
      <c r="M185" s="78"/>
      <c r="N185" s="78"/>
    </row>
    <row r="186" spans="1:14" ht="24.95" customHeight="1" x14ac:dyDescent="0.2">
      <c r="A186" s="7">
        <v>180</v>
      </c>
      <c r="B186" s="131"/>
      <c r="C186" s="100"/>
      <c r="D186" s="17"/>
      <c r="E186" s="122"/>
      <c r="F186" s="122"/>
      <c r="G186" s="122"/>
      <c r="H186" s="112"/>
      <c r="I186" s="355"/>
      <c r="J186" s="356"/>
      <c r="K186" s="78"/>
      <c r="L186" s="78"/>
      <c r="M186" s="78"/>
      <c r="N186" s="78"/>
    </row>
    <row r="187" spans="1:14" ht="24.95" customHeight="1" x14ac:dyDescent="0.2">
      <c r="A187" s="7">
        <v>181</v>
      </c>
      <c r="B187" s="131"/>
      <c r="C187" s="100"/>
      <c r="D187" s="17"/>
      <c r="E187" s="122"/>
      <c r="F187" s="122"/>
      <c r="G187" s="122"/>
      <c r="H187" s="112"/>
      <c r="I187" s="355"/>
      <c r="J187" s="356"/>
      <c r="K187" s="78"/>
      <c r="L187" s="78"/>
      <c r="M187" s="78"/>
      <c r="N187" s="78"/>
    </row>
    <row r="188" spans="1:14" ht="24.95" customHeight="1" x14ac:dyDescent="0.2">
      <c r="A188" s="7">
        <v>182</v>
      </c>
      <c r="B188" s="131"/>
      <c r="C188" s="100"/>
      <c r="D188" s="17"/>
      <c r="E188" s="122"/>
      <c r="F188" s="122"/>
      <c r="G188" s="122"/>
      <c r="H188" s="112"/>
      <c r="I188" s="355"/>
      <c r="J188" s="356"/>
      <c r="K188" s="78"/>
      <c r="L188" s="78"/>
      <c r="M188" s="78"/>
      <c r="N188" s="78"/>
    </row>
    <row r="189" spans="1:14" ht="24.95" customHeight="1" x14ac:dyDescent="0.2">
      <c r="A189" s="7">
        <v>183</v>
      </c>
      <c r="B189" s="131"/>
      <c r="C189" s="100"/>
      <c r="D189" s="17"/>
      <c r="E189" s="122"/>
      <c r="F189" s="122"/>
      <c r="G189" s="122"/>
      <c r="H189" s="112"/>
      <c r="I189" s="355"/>
      <c r="J189" s="356"/>
      <c r="K189" s="78"/>
      <c r="L189" s="78"/>
      <c r="M189" s="78"/>
      <c r="N189" s="78"/>
    </row>
    <row r="190" spans="1:14" ht="24.95" customHeight="1" x14ac:dyDescent="0.2">
      <c r="A190" s="7">
        <v>184</v>
      </c>
      <c r="B190" s="131"/>
      <c r="C190" s="100"/>
      <c r="D190" s="17"/>
      <c r="E190" s="122"/>
      <c r="F190" s="122"/>
      <c r="G190" s="122"/>
      <c r="H190" s="112"/>
      <c r="I190" s="355"/>
      <c r="J190" s="356"/>
      <c r="K190" s="78"/>
      <c r="L190" s="78"/>
      <c r="M190" s="78"/>
      <c r="N190" s="78"/>
    </row>
    <row r="191" spans="1:14" ht="24.95" customHeight="1" x14ac:dyDescent="0.2">
      <c r="A191" s="7">
        <v>185</v>
      </c>
      <c r="B191" s="131"/>
      <c r="C191" s="100"/>
      <c r="D191" s="17"/>
      <c r="E191" s="122"/>
      <c r="F191" s="122"/>
      <c r="G191" s="122"/>
      <c r="H191" s="112"/>
      <c r="I191" s="355"/>
      <c r="J191" s="356"/>
      <c r="K191" s="78"/>
      <c r="L191" s="78"/>
      <c r="M191" s="78"/>
      <c r="N191" s="78"/>
    </row>
    <row r="192" spans="1:14" ht="24.95" customHeight="1" x14ac:dyDescent="0.2">
      <c r="A192" s="7">
        <v>186</v>
      </c>
      <c r="B192" s="131"/>
      <c r="C192" s="100"/>
      <c r="D192" s="17"/>
      <c r="E192" s="122"/>
      <c r="F192" s="122"/>
      <c r="G192" s="122"/>
      <c r="H192" s="112"/>
      <c r="I192" s="355"/>
      <c r="J192" s="356"/>
      <c r="K192" s="78"/>
      <c r="L192" s="78"/>
      <c r="M192" s="78"/>
      <c r="N192" s="78"/>
    </row>
    <row r="193" spans="1:14" ht="24.95" customHeight="1" x14ac:dyDescent="0.2">
      <c r="A193" s="7">
        <v>187</v>
      </c>
      <c r="B193" s="131"/>
      <c r="C193" s="100"/>
      <c r="D193" s="17"/>
      <c r="E193" s="122"/>
      <c r="F193" s="122"/>
      <c r="G193" s="122"/>
      <c r="H193" s="112"/>
      <c r="I193" s="355"/>
      <c r="J193" s="356"/>
      <c r="K193" s="78"/>
      <c r="L193" s="78"/>
      <c r="M193" s="78"/>
      <c r="N193" s="78"/>
    </row>
    <row r="194" spans="1:14" ht="24.95" customHeight="1" x14ac:dyDescent="0.2">
      <c r="A194" s="7">
        <v>188</v>
      </c>
      <c r="B194" s="131"/>
      <c r="C194" s="100"/>
      <c r="D194" s="17"/>
      <c r="E194" s="122"/>
      <c r="F194" s="122"/>
      <c r="G194" s="122"/>
      <c r="H194" s="112"/>
      <c r="I194" s="355"/>
      <c r="J194" s="356"/>
      <c r="K194" s="78"/>
      <c r="L194" s="78"/>
      <c r="M194" s="78"/>
      <c r="N194" s="78"/>
    </row>
    <row r="195" spans="1:14" ht="24.95" customHeight="1" x14ac:dyDescent="0.2">
      <c r="A195" s="7">
        <v>189</v>
      </c>
      <c r="B195" s="131"/>
      <c r="C195" s="100"/>
      <c r="D195" s="17"/>
      <c r="E195" s="122"/>
      <c r="F195" s="122"/>
      <c r="G195" s="122"/>
      <c r="H195" s="112"/>
      <c r="I195" s="355"/>
      <c r="J195" s="356"/>
      <c r="K195" s="78"/>
      <c r="L195" s="78"/>
      <c r="M195" s="78"/>
      <c r="N195" s="78"/>
    </row>
    <row r="196" spans="1:14" ht="24.95" customHeight="1" x14ac:dyDescent="0.2">
      <c r="A196" s="7">
        <v>190</v>
      </c>
      <c r="B196" s="131"/>
      <c r="C196" s="100"/>
      <c r="D196" s="17"/>
      <c r="E196" s="122"/>
      <c r="F196" s="122"/>
      <c r="G196" s="122"/>
      <c r="H196" s="112"/>
      <c r="I196" s="355"/>
      <c r="J196" s="356"/>
      <c r="K196" s="78"/>
      <c r="L196" s="78"/>
      <c r="M196" s="78"/>
      <c r="N196" s="78"/>
    </row>
    <row r="197" spans="1:14" ht="24.95" customHeight="1" x14ac:dyDescent="0.2">
      <c r="A197" s="7">
        <v>191</v>
      </c>
      <c r="B197" s="131"/>
      <c r="C197" s="100"/>
      <c r="D197" s="17"/>
      <c r="E197" s="122"/>
      <c r="F197" s="122"/>
      <c r="G197" s="122"/>
      <c r="H197" s="112"/>
      <c r="I197" s="355"/>
      <c r="J197" s="356"/>
      <c r="K197" s="78"/>
      <c r="L197" s="78"/>
      <c r="M197" s="78"/>
      <c r="N197" s="78"/>
    </row>
    <row r="198" spans="1:14" ht="24.95" customHeight="1" x14ac:dyDescent="0.2">
      <c r="A198" s="7">
        <v>192</v>
      </c>
      <c r="B198" s="131"/>
      <c r="C198" s="100"/>
      <c r="D198" s="17"/>
      <c r="E198" s="122"/>
      <c r="F198" s="122"/>
      <c r="G198" s="122"/>
      <c r="H198" s="112"/>
      <c r="I198" s="355"/>
      <c r="J198" s="356"/>
      <c r="K198" s="78"/>
      <c r="L198" s="78"/>
      <c r="M198" s="78"/>
      <c r="N198" s="78"/>
    </row>
    <row r="199" spans="1:14" ht="24.95" customHeight="1" x14ac:dyDescent="0.2">
      <c r="A199" s="7">
        <v>193</v>
      </c>
      <c r="B199" s="131"/>
      <c r="C199" s="100"/>
      <c r="D199" s="17"/>
      <c r="E199" s="122"/>
      <c r="F199" s="122"/>
      <c r="G199" s="122"/>
      <c r="H199" s="112"/>
      <c r="I199" s="355"/>
      <c r="J199" s="356"/>
      <c r="K199" s="78"/>
      <c r="L199" s="78"/>
      <c r="M199" s="78"/>
      <c r="N199" s="78"/>
    </row>
    <row r="200" spans="1:14" ht="24.95" customHeight="1" x14ac:dyDescent="0.2">
      <c r="A200" s="7">
        <v>194</v>
      </c>
      <c r="B200" s="131"/>
      <c r="C200" s="100"/>
      <c r="D200" s="17"/>
      <c r="E200" s="122"/>
      <c r="F200" s="122"/>
      <c r="G200" s="122"/>
      <c r="H200" s="112"/>
      <c r="I200" s="355"/>
      <c r="J200" s="356"/>
      <c r="K200" s="78"/>
      <c r="L200" s="78"/>
      <c r="M200" s="78"/>
      <c r="N200" s="78"/>
    </row>
    <row r="201" spans="1:14" ht="24.95" customHeight="1" x14ac:dyDescent="0.2">
      <c r="A201" s="7">
        <v>195</v>
      </c>
      <c r="B201" s="131"/>
      <c r="C201" s="100"/>
      <c r="D201" s="17"/>
      <c r="E201" s="122"/>
      <c r="F201" s="122"/>
      <c r="G201" s="122"/>
      <c r="H201" s="112"/>
      <c r="I201" s="355"/>
      <c r="J201" s="356"/>
      <c r="K201" s="78"/>
      <c r="L201" s="78"/>
      <c r="M201" s="78"/>
      <c r="N201" s="78"/>
    </row>
    <row r="202" spans="1:14" ht="24.95" customHeight="1" x14ac:dyDescent="0.2">
      <c r="A202" s="7">
        <v>196</v>
      </c>
      <c r="B202" s="131"/>
      <c r="C202" s="100"/>
      <c r="D202" s="17"/>
      <c r="E202" s="122"/>
      <c r="F202" s="122"/>
      <c r="G202" s="122"/>
      <c r="H202" s="112"/>
      <c r="I202" s="355"/>
      <c r="J202" s="356"/>
      <c r="K202" s="78"/>
      <c r="L202" s="78"/>
      <c r="M202" s="78"/>
      <c r="N202" s="78"/>
    </row>
    <row r="203" spans="1:14" ht="24.95" customHeight="1" x14ac:dyDescent="0.2">
      <c r="A203" s="7">
        <v>197</v>
      </c>
      <c r="B203" s="131"/>
      <c r="C203" s="100"/>
      <c r="D203" s="17"/>
      <c r="E203" s="122"/>
      <c r="F203" s="122"/>
      <c r="G203" s="122"/>
      <c r="H203" s="112"/>
      <c r="I203" s="355"/>
      <c r="J203" s="356"/>
      <c r="K203" s="78"/>
      <c r="L203" s="78"/>
      <c r="M203" s="78"/>
      <c r="N203" s="78"/>
    </row>
    <row r="204" spans="1:14" ht="24.95" customHeight="1" x14ac:dyDescent="0.2">
      <c r="A204" s="7">
        <v>198</v>
      </c>
      <c r="B204" s="131"/>
      <c r="C204" s="100"/>
      <c r="D204" s="17"/>
      <c r="E204" s="122"/>
      <c r="F204" s="122"/>
      <c r="G204" s="122"/>
      <c r="H204" s="112"/>
      <c r="I204" s="355"/>
      <c r="J204" s="356"/>
      <c r="K204" s="78"/>
      <c r="L204" s="78"/>
      <c r="M204" s="78"/>
      <c r="N204" s="78"/>
    </row>
    <row r="205" spans="1:14" ht="24.95" customHeight="1" x14ac:dyDescent="0.2">
      <c r="A205" s="7">
        <v>199</v>
      </c>
      <c r="B205" s="131"/>
      <c r="C205" s="100"/>
      <c r="D205" s="17"/>
      <c r="E205" s="122"/>
      <c r="F205" s="122"/>
      <c r="G205" s="122"/>
      <c r="H205" s="112"/>
      <c r="I205" s="355"/>
      <c r="J205" s="356"/>
      <c r="K205" s="78"/>
      <c r="L205" s="78"/>
      <c r="M205" s="78"/>
      <c r="N205" s="78"/>
    </row>
    <row r="206" spans="1:14" ht="24.95" customHeight="1" thickBot="1" x14ac:dyDescent="0.25">
      <c r="A206" s="178">
        <v>200</v>
      </c>
      <c r="B206" s="132"/>
      <c r="C206" s="179"/>
      <c r="D206" s="18"/>
      <c r="E206" s="118"/>
      <c r="F206" s="118"/>
      <c r="G206" s="118"/>
      <c r="H206" s="114"/>
      <c r="I206" s="368"/>
      <c r="J206" s="369"/>
      <c r="K206" s="78"/>
      <c r="L206" s="78"/>
      <c r="M206" s="78"/>
      <c r="N206" s="78"/>
    </row>
  </sheetData>
  <sheetProtection sheet="1" insertRows="0"/>
  <mergeCells count="210">
    <mergeCell ref="I204:J204"/>
    <mergeCell ref="I205:J205"/>
    <mergeCell ref="I206:J206"/>
    <mergeCell ref="I199:J199"/>
    <mergeCell ref="I200:J200"/>
    <mergeCell ref="I201:J201"/>
    <mergeCell ref="I202:J202"/>
    <mergeCell ref="I203:J203"/>
    <mergeCell ref="I194:J194"/>
    <mergeCell ref="I195:J195"/>
    <mergeCell ref="I196:J196"/>
    <mergeCell ref="I197:J197"/>
    <mergeCell ref="I198:J198"/>
    <mergeCell ref="I189:J189"/>
    <mergeCell ref="I190:J190"/>
    <mergeCell ref="I191:J191"/>
    <mergeCell ref="I192:J192"/>
    <mergeCell ref="I193:J193"/>
    <mergeCell ref="I184:J184"/>
    <mergeCell ref="I185:J185"/>
    <mergeCell ref="I186:J186"/>
    <mergeCell ref="I187:J187"/>
    <mergeCell ref="I188:J188"/>
    <mergeCell ref="I179:J179"/>
    <mergeCell ref="I180:J180"/>
    <mergeCell ref="I181:J181"/>
    <mergeCell ref="I182:J182"/>
    <mergeCell ref="I183:J183"/>
    <mergeCell ref="I174:J174"/>
    <mergeCell ref="I175:J175"/>
    <mergeCell ref="I176:J176"/>
    <mergeCell ref="I177:J177"/>
    <mergeCell ref="I178:J178"/>
    <mergeCell ref="I169:J169"/>
    <mergeCell ref="I170:J170"/>
    <mergeCell ref="I171:J171"/>
    <mergeCell ref="I172:J172"/>
    <mergeCell ref="I173:J173"/>
    <mergeCell ref="I164:J164"/>
    <mergeCell ref="I165:J165"/>
    <mergeCell ref="I166:J166"/>
    <mergeCell ref="I167:J167"/>
    <mergeCell ref="I168:J168"/>
    <mergeCell ref="I159:J159"/>
    <mergeCell ref="I160:J160"/>
    <mergeCell ref="I161:J161"/>
    <mergeCell ref="I162:J162"/>
    <mergeCell ref="I163:J163"/>
    <mergeCell ref="I154:J154"/>
    <mergeCell ref="I155:J155"/>
    <mergeCell ref="I156:J156"/>
    <mergeCell ref="I157:J157"/>
    <mergeCell ref="I158:J158"/>
    <mergeCell ref="I149:J149"/>
    <mergeCell ref="I150:J150"/>
    <mergeCell ref="I151:J151"/>
    <mergeCell ref="I152:J152"/>
    <mergeCell ref="I153:J153"/>
    <mergeCell ref="I144:J144"/>
    <mergeCell ref="I145:J145"/>
    <mergeCell ref="I146:J146"/>
    <mergeCell ref="I147:J147"/>
    <mergeCell ref="I148:J148"/>
    <mergeCell ref="I139:J139"/>
    <mergeCell ref="I140:J140"/>
    <mergeCell ref="I141:J141"/>
    <mergeCell ref="I142:J142"/>
    <mergeCell ref="I143:J143"/>
    <mergeCell ref="I134:J134"/>
    <mergeCell ref="I135:J135"/>
    <mergeCell ref="I136:J136"/>
    <mergeCell ref="I137:J137"/>
    <mergeCell ref="I138:J138"/>
    <mergeCell ref="I129:J129"/>
    <mergeCell ref="I130:J130"/>
    <mergeCell ref="I131:J131"/>
    <mergeCell ref="I132:J132"/>
    <mergeCell ref="I133:J133"/>
    <mergeCell ref="I124:J124"/>
    <mergeCell ref="I125:J125"/>
    <mergeCell ref="I126:J126"/>
    <mergeCell ref="I127:J127"/>
    <mergeCell ref="I128:J128"/>
    <mergeCell ref="I119:J119"/>
    <mergeCell ref="I120:J120"/>
    <mergeCell ref="I121:J121"/>
    <mergeCell ref="I122:J122"/>
    <mergeCell ref="I123:J123"/>
    <mergeCell ref="I114:J114"/>
    <mergeCell ref="I115:J115"/>
    <mergeCell ref="I116:J116"/>
    <mergeCell ref="I117:J117"/>
    <mergeCell ref="I118:J118"/>
    <mergeCell ref="I109:J109"/>
    <mergeCell ref="I110:J110"/>
    <mergeCell ref="I111:J111"/>
    <mergeCell ref="I112:J112"/>
    <mergeCell ref="I113:J113"/>
    <mergeCell ref="I104:J104"/>
    <mergeCell ref="I105:J105"/>
    <mergeCell ref="I106:J106"/>
    <mergeCell ref="I107:J107"/>
    <mergeCell ref="I108:J108"/>
    <mergeCell ref="I99:J99"/>
    <mergeCell ref="I100:J100"/>
    <mergeCell ref="I101:J101"/>
    <mergeCell ref="I102:J102"/>
    <mergeCell ref="I103:J103"/>
    <mergeCell ref="I94:J94"/>
    <mergeCell ref="I95:J95"/>
    <mergeCell ref="I96:J96"/>
    <mergeCell ref="I97:J97"/>
    <mergeCell ref="I98:J98"/>
    <mergeCell ref="I89:J89"/>
    <mergeCell ref="I90:J90"/>
    <mergeCell ref="I91:J91"/>
    <mergeCell ref="I92:J92"/>
    <mergeCell ref="I93:J93"/>
    <mergeCell ref="I84:J84"/>
    <mergeCell ref="I85:J85"/>
    <mergeCell ref="I86:J86"/>
    <mergeCell ref="I87:J87"/>
    <mergeCell ref="I88:J88"/>
    <mergeCell ref="I79:J79"/>
    <mergeCell ref="I80:J80"/>
    <mergeCell ref="I81:J81"/>
    <mergeCell ref="I82:J82"/>
    <mergeCell ref="I83:J83"/>
    <mergeCell ref="I74:J74"/>
    <mergeCell ref="I75:J75"/>
    <mergeCell ref="I76:J76"/>
    <mergeCell ref="I77:J77"/>
    <mergeCell ref="I78:J78"/>
    <mergeCell ref="I69:J69"/>
    <mergeCell ref="I70:J70"/>
    <mergeCell ref="I71:J71"/>
    <mergeCell ref="I72:J72"/>
    <mergeCell ref="I73:J73"/>
    <mergeCell ref="I64:J64"/>
    <mergeCell ref="I65:J65"/>
    <mergeCell ref="I66:J66"/>
    <mergeCell ref="I67:J67"/>
    <mergeCell ref="I68:J68"/>
    <mergeCell ref="I59:J59"/>
    <mergeCell ref="I60:J60"/>
    <mergeCell ref="I61:J61"/>
    <mergeCell ref="I62:J62"/>
    <mergeCell ref="I63:J63"/>
    <mergeCell ref="I54:J54"/>
    <mergeCell ref="I55:J55"/>
    <mergeCell ref="I56:J56"/>
    <mergeCell ref="I57:J57"/>
    <mergeCell ref="I58:J58"/>
    <mergeCell ref="I49:J49"/>
    <mergeCell ref="I50:J50"/>
    <mergeCell ref="I51:J51"/>
    <mergeCell ref="I52:J52"/>
    <mergeCell ref="I53:J53"/>
    <mergeCell ref="I44:J44"/>
    <mergeCell ref="I45:J45"/>
    <mergeCell ref="I46:J46"/>
    <mergeCell ref="I47:J47"/>
    <mergeCell ref="I48:J48"/>
    <mergeCell ref="I39:J39"/>
    <mergeCell ref="I40:J40"/>
    <mergeCell ref="I41:J41"/>
    <mergeCell ref="I42:J42"/>
    <mergeCell ref="I43:J43"/>
    <mergeCell ref="I34:J34"/>
    <mergeCell ref="I35:J35"/>
    <mergeCell ref="I36:J36"/>
    <mergeCell ref="I37:J37"/>
    <mergeCell ref="I38:J38"/>
    <mergeCell ref="I29:J29"/>
    <mergeCell ref="I30:J30"/>
    <mergeCell ref="I31:J31"/>
    <mergeCell ref="I32:J32"/>
    <mergeCell ref="I33:J33"/>
    <mergeCell ref="I24:J24"/>
    <mergeCell ref="I25:J25"/>
    <mergeCell ref="I26:J26"/>
    <mergeCell ref="I27:J27"/>
    <mergeCell ref="I28:J28"/>
    <mergeCell ref="I19:J19"/>
    <mergeCell ref="I20:J20"/>
    <mergeCell ref="I21:J21"/>
    <mergeCell ref="I22:J22"/>
    <mergeCell ref="I23:J23"/>
    <mergeCell ref="I14:J14"/>
    <mergeCell ref="I15:J15"/>
    <mergeCell ref="I16:J16"/>
    <mergeCell ref="I17:J17"/>
    <mergeCell ref="I18:J18"/>
    <mergeCell ref="I9:J9"/>
    <mergeCell ref="I10:J10"/>
    <mergeCell ref="I11:J11"/>
    <mergeCell ref="I12:J12"/>
    <mergeCell ref="I13:J13"/>
    <mergeCell ref="J2:J4"/>
    <mergeCell ref="A1:J1"/>
    <mergeCell ref="I6:J6"/>
    <mergeCell ref="I7:J7"/>
    <mergeCell ref="I8:J8"/>
    <mergeCell ref="A3:B3"/>
    <mergeCell ref="A4:B4"/>
    <mergeCell ref="A5:B5"/>
    <mergeCell ref="A2:B2"/>
    <mergeCell ref="D2:H2"/>
    <mergeCell ref="D3:H5"/>
    <mergeCell ref="I2:I4"/>
  </mergeCells>
  <dataValidations count="3">
    <dataValidation type="list" allowBlank="1" showInputMessage="1" showErrorMessage="1" promptTitle="Compliance Code" prompt="1- Compliant (service complete)_x000a_2- Not Compliant (service complete)_x000a_3- No service provided_x000a_4a- BMI percentile not documented_x000a_4b- Counseling not documented _x000a_5- Can't determine if service is indicated_x000a_6- Patient refused/declined services_x000a_7- Excluded" sqref="H7:H206" xr:uid="{00000000-0002-0000-0400-000000000000}">
      <formula1>"1,2,3,4a,4b,5,6,7"</formula1>
    </dataValidation>
    <dataValidation type="date" allowBlank="1" showInputMessage="1" showErrorMessage="1" errorTitle="Date of birth out of range" error="For inclusion in this universe, the patient must have a date of birth between the dates of 1/1/2001 and 12/31/2014. " prompt="Include children and adolescents who were born on or after January 1, 2001, and on or before December 31, 2014" sqref="C7:C206" xr:uid="{00000000-0002-0000-0400-000001000000}">
      <formula1>36892</formula1>
      <formula2>42004</formula2>
    </dataValidation>
    <dataValidation type="date" allowBlank="1" showInputMessage="1" showErrorMessage="1" error="Enter a date between 1/01/2018 and 12/31/2018, inclusive." prompt="Date must be during the measurement period." sqref="E7:G206" xr:uid="{00202311-5545-479D-A877-AEB5743908A0}">
      <formula1>43101</formula1>
      <formula2>43465</formula2>
    </dataValidation>
  </dataValidations>
  <hyperlinks>
    <hyperlink ref="C2" r:id="rId1" xr:uid="{00000000-0004-0000-0400-000000000000}"/>
  </hyperlinks>
  <pageMargins left="0.5" right="0.5" top="0.5" bottom="0.5"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M206"/>
  <sheetViews>
    <sheetView workbookViewId="0">
      <selection activeCell="C3" sqref="C3"/>
    </sheetView>
  </sheetViews>
  <sheetFormatPr defaultRowHeight="12.75" x14ac:dyDescent="0.2"/>
  <cols>
    <col min="2" max="2" width="17" style="133" customWidth="1"/>
    <col min="3" max="3" width="13.5703125" customWidth="1"/>
    <col min="4" max="4" width="11.140625" customWidth="1"/>
    <col min="5" max="5" width="14.42578125" customWidth="1"/>
    <col min="6" max="6" width="15.140625" customWidth="1"/>
    <col min="7" max="7" width="11.85546875" customWidth="1"/>
    <col min="8" max="8" width="21.28515625" style="1" customWidth="1"/>
    <col min="9" max="9" width="26.85546875" customWidth="1"/>
  </cols>
  <sheetData>
    <row r="1" spans="1:13" ht="24.95" customHeight="1" thickBot="1" x14ac:dyDescent="0.25">
      <c r="A1" s="357" t="s">
        <v>225</v>
      </c>
      <c r="B1" s="358"/>
      <c r="C1" s="358"/>
      <c r="D1" s="358"/>
      <c r="E1" s="358"/>
      <c r="F1" s="358"/>
      <c r="G1" s="358"/>
      <c r="H1" s="358"/>
      <c r="I1" s="359"/>
      <c r="J1" s="77"/>
      <c r="K1" s="78"/>
      <c r="L1" s="78"/>
      <c r="M1" s="78"/>
    </row>
    <row r="2" spans="1:13" ht="54.95" customHeight="1" thickBot="1" x14ac:dyDescent="0.25">
      <c r="A2" s="305" t="s">
        <v>224</v>
      </c>
      <c r="B2" s="306"/>
      <c r="C2" s="275" t="s">
        <v>272</v>
      </c>
      <c r="D2" s="321" t="s">
        <v>223</v>
      </c>
      <c r="E2" s="322"/>
      <c r="F2" s="322"/>
      <c r="G2" s="323"/>
      <c r="H2" s="324" t="s">
        <v>221</v>
      </c>
      <c r="I2" s="302" t="s">
        <v>300</v>
      </c>
      <c r="J2" s="77"/>
      <c r="K2" s="78"/>
      <c r="L2" s="78"/>
      <c r="M2" s="78"/>
    </row>
    <row r="3" spans="1:13" ht="54.95" customHeight="1" thickBot="1" x14ac:dyDescent="0.25">
      <c r="A3" s="312" t="s">
        <v>5</v>
      </c>
      <c r="B3" s="312"/>
      <c r="C3" s="160"/>
      <c r="D3" s="339" t="s">
        <v>287</v>
      </c>
      <c r="E3" s="363"/>
      <c r="F3" s="363"/>
      <c r="G3" s="363"/>
      <c r="H3" s="325"/>
      <c r="I3" s="303"/>
      <c r="J3" s="78"/>
      <c r="K3" s="78"/>
      <c r="L3" s="78"/>
      <c r="M3" s="78"/>
    </row>
    <row r="4" spans="1:13" ht="54.95" customHeight="1" thickBot="1" x14ac:dyDescent="0.25">
      <c r="A4" s="312" t="s">
        <v>7</v>
      </c>
      <c r="B4" s="312"/>
      <c r="C4" s="185">
        <f>COUNTA(B7:B206)-I5</f>
        <v>0</v>
      </c>
      <c r="D4" s="364"/>
      <c r="E4" s="365"/>
      <c r="F4" s="365"/>
      <c r="G4" s="365"/>
      <c r="H4" s="326"/>
      <c r="I4" s="304"/>
      <c r="J4" s="78"/>
      <c r="K4" s="78"/>
      <c r="L4" s="144"/>
      <c r="M4" s="78"/>
    </row>
    <row r="5" spans="1:13" ht="39.950000000000003" customHeight="1" thickBot="1" x14ac:dyDescent="0.25">
      <c r="A5" s="362" t="s">
        <v>6</v>
      </c>
      <c r="B5" s="362"/>
      <c r="C5" s="180">
        <f>COUNTIF(G7:G206, 1)</f>
        <v>0</v>
      </c>
      <c r="D5" s="366"/>
      <c r="E5" s="367"/>
      <c r="F5" s="367"/>
      <c r="G5" s="367"/>
      <c r="H5" s="141" t="s">
        <v>132</v>
      </c>
      <c r="I5" s="145">
        <f>COUNTIF(G7:G206, 7)</f>
        <v>0</v>
      </c>
      <c r="J5" s="162"/>
      <c r="K5" s="78"/>
      <c r="L5" s="78"/>
      <c r="M5" s="78"/>
    </row>
    <row r="6" spans="1:13" ht="39" thickBot="1" x14ac:dyDescent="0.25">
      <c r="A6" s="3" t="s">
        <v>4</v>
      </c>
      <c r="B6" s="128" t="s">
        <v>0</v>
      </c>
      <c r="C6" s="4" t="s">
        <v>1</v>
      </c>
      <c r="D6" s="4" t="s">
        <v>35</v>
      </c>
      <c r="E6" s="4" t="s">
        <v>34</v>
      </c>
      <c r="F6" s="4" t="s">
        <v>288</v>
      </c>
      <c r="G6" s="10" t="s">
        <v>17</v>
      </c>
      <c r="H6" s="347" t="s">
        <v>3</v>
      </c>
      <c r="I6" s="333"/>
      <c r="J6" s="79"/>
      <c r="K6" s="78"/>
      <c r="L6" s="78"/>
      <c r="M6" s="78"/>
    </row>
    <row r="7" spans="1:13" ht="24.95" customHeight="1" x14ac:dyDescent="0.2">
      <c r="A7" s="7">
        <v>1</v>
      </c>
      <c r="B7" s="181"/>
      <c r="C7" s="100"/>
      <c r="D7" s="16"/>
      <c r="E7" s="100"/>
      <c r="F7" s="100"/>
      <c r="G7" s="112"/>
      <c r="H7" s="360"/>
      <c r="I7" s="361"/>
      <c r="J7" s="78"/>
      <c r="K7" s="78"/>
      <c r="L7" s="78"/>
      <c r="M7" s="78"/>
    </row>
    <row r="8" spans="1:13" ht="24.95" customHeight="1" x14ac:dyDescent="0.2">
      <c r="A8" s="8">
        <f t="shared" ref="A8:A71" si="0">1+A7</f>
        <v>2</v>
      </c>
      <c r="B8" s="181"/>
      <c r="C8" s="100"/>
      <c r="D8" s="17"/>
      <c r="E8" s="122"/>
      <c r="F8" s="122"/>
      <c r="G8" s="112"/>
      <c r="H8" s="355"/>
      <c r="I8" s="356"/>
      <c r="J8" s="78"/>
      <c r="K8" s="78"/>
      <c r="L8" s="78"/>
      <c r="M8" s="78"/>
    </row>
    <row r="9" spans="1:13" ht="24.95" customHeight="1" x14ac:dyDescent="0.2">
      <c r="A9" s="8">
        <f t="shared" si="0"/>
        <v>3</v>
      </c>
      <c r="B9" s="181"/>
      <c r="C9" s="100"/>
      <c r="D9" s="17"/>
      <c r="E9" s="122"/>
      <c r="F9" s="122"/>
      <c r="G9" s="112"/>
      <c r="H9" s="355"/>
      <c r="I9" s="356"/>
      <c r="J9" s="78"/>
      <c r="K9" s="140"/>
      <c r="L9" s="78"/>
      <c r="M9" s="78"/>
    </row>
    <row r="10" spans="1:13" ht="24.95" customHeight="1" x14ac:dyDescent="0.2">
      <c r="A10" s="8">
        <f t="shared" si="0"/>
        <v>4</v>
      </c>
      <c r="B10" s="181"/>
      <c r="C10" s="100"/>
      <c r="D10" s="17"/>
      <c r="E10" s="122"/>
      <c r="F10" s="122"/>
      <c r="G10" s="289"/>
      <c r="H10" s="355"/>
      <c r="I10" s="356"/>
      <c r="J10" s="78"/>
      <c r="K10" s="78"/>
      <c r="L10" s="78"/>
      <c r="M10" s="78"/>
    </row>
    <row r="11" spans="1:13" ht="24.95" customHeight="1" x14ac:dyDescent="0.2">
      <c r="A11" s="8">
        <f t="shared" si="0"/>
        <v>5</v>
      </c>
      <c r="B11" s="181"/>
      <c r="C11" s="100"/>
      <c r="D11" s="17"/>
      <c r="E11" s="122"/>
      <c r="F11" s="122"/>
      <c r="G11" s="289"/>
      <c r="H11" s="355"/>
      <c r="I11" s="356"/>
      <c r="J11" s="78"/>
      <c r="K11" s="78"/>
      <c r="L11" s="78"/>
      <c r="M11" s="78"/>
    </row>
    <row r="12" spans="1:13" ht="24.95" customHeight="1" x14ac:dyDescent="0.2">
      <c r="A12" s="8">
        <f t="shared" si="0"/>
        <v>6</v>
      </c>
      <c r="B12" s="181"/>
      <c r="C12" s="100"/>
      <c r="D12" s="17"/>
      <c r="E12" s="122"/>
      <c r="F12" s="122"/>
      <c r="G12" s="112"/>
      <c r="H12" s="355"/>
      <c r="I12" s="356"/>
      <c r="J12" s="78"/>
      <c r="K12" s="78"/>
      <c r="L12" s="78"/>
      <c r="M12" s="78"/>
    </row>
    <row r="13" spans="1:13" ht="24.95" customHeight="1" x14ac:dyDescent="0.2">
      <c r="A13" s="8">
        <f t="shared" si="0"/>
        <v>7</v>
      </c>
      <c r="B13" s="181"/>
      <c r="C13" s="100"/>
      <c r="D13" s="17"/>
      <c r="E13" s="122"/>
      <c r="F13" s="122"/>
      <c r="G13" s="112"/>
      <c r="H13" s="355"/>
      <c r="I13" s="356"/>
      <c r="J13" s="78"/>
      <c r="K13" s="78"/>
      <c r="L13" s="78"/>
      <c r="M13" s="78"/>
    </row>
    <row r="14" spans="1:13" ht="24.95" customHeight="1" x14ac:dyDescent="0.2">
      <c r="A14" s="8">
        <f t="shared" si="0"/>
        <v>8</v>
      </c>
      <c r="B14" s="181"/>
      <c r="C14" s="100"/>
      <c r="D14" s="17"/>
      <c r="E14" s="122"/>
      <c r="F14" s="122"/>
      <c r="G14" s="112"/>
      <c r="H14" s="355"/>
      <c r="I14" s="356"/>
      <c r="J14" s="78"/>
      <c r="K14" s="78"/>
      <c r="L14" s="78"/>
      <c r="M14" s="78"/>
    </row>
    <row r="15" spans="1:13" ht="24.95" customHeight="1" x14ac:dyDescent="0.2">
      <c r="A15" s="8">
        <f t="shared" si="0"/>
        <v>9</v>
      </c>
      <c r="B15" s="181"/>
      <c r="C15" s="100"/>
      <c r="D15" s="17"/>
      <c r="E15" s="122"/>
      <c r="F15" s="122"/>
      <c r="G15" s="112"/>
      <c r="H15" s="355"/>
      <c r="I15" s="356"/>
      <c r="J15" s="78"/>
      <c r="K15" s="78"/>
      <c r="L15" s="78"/>
      <c r="M15" s="78"/>
    </row>
    <row r="16" spans="1:13" ht="24.95" customHeight="1" x14ac:dyDescent="0.2">
      <c r="A16" s="8">
        <f t="shared" si="0"/>
        <v>10</v>
      </c>
      <c r="B16" s="181"/>
      <c r="C16" s="100"/>
      <c r="D16" s="17"/>
      <c r="E16" s="122"/>
      <c r="F16" s="122"/>
      <c r="G16" s="112"/>
      <c r="H16" s="355"/>
      <c r="I16" s="356"/>
      <c r="J16" s="78"/>
      <c r="K16" s="78"/>
      <c r="L16" s="78"/>
      <c r="M16" s="78"/>
    </row>
    <row r="17" spans="1:13" ht="24.95" customHeight="1" x14ac:dyDescent="0.2">
      <c r="A17" s="8">
        <f t="shared" si="0"/>
        <v>11</v>
      </c>
      <c r="B17" s="181"/>
      <c r="C17" s="100"/>
      <c r="D17" s="17"/>
      <c r="E17" s="122"/>
      <c r="F17" s="122"/>
      <c r="G17" s="289"/>
      <c r="H17" s="355"/>
      <c r="I17" s="356"/>
      <c r="J17" s="78"/>
      <c r="K17" s="78"/>
      <c r="L17" s="78"/>
      <c r="M17" s="78"/>
    </row>
    <row r="18" spans="1:13" ht="24.95" customHeight="1" x14ac:dyDescent="0.2">
      <c r="A18" s="8">
        <f t="shared" si="0"/>
        <v>12</v>
      </c>
      <c r="B18" s="181"/>
      <c r="C18" s="100"/>
      <c r="D18" s="17"/>
      <c r="E18" s="122"/>
      <c r="F18" s="122"/>
      <c r="G18" s="289"/>
      <c r="H18" s="355"/>
      <c r="I18" s="356"/>
      <c r="J18" s="78"/>
      <c r="K18" s="78"/>
      <c r="L18" s="78"/>
      <c r="M18" s="78"/>
    </row>
    <row r="19" spans="1:13" ht="24.95" customHeight="1" x14ac:dyDescent="0.2">
      <c r="A19" s="8">
        <f t="shared" si="0"/>
        <v>13</v>
      </c>
      <c r="B19" s="181"/>
      <c r="C19" s="100"/>
      <c r="D19" s="17"/>
      <c r="E19" s="122"/>
      <c r="F19" s="122"/>
      <c r="G19" s="112"/>
      <c r="H19" s="355"/>
      <c r="I19" s="356"/>
      <c r="J19" s="78"/>
      <c r="K19" s="78"/>
      <c r="L19" s="78"/>
      <c r="M19" s="78"/>
    </row>
    <row r="20" spans="1:13" ht="24.95" customHeight="1" x14ac:dyDescent="0.2">
      <c r="A20" s="8">
        <f t="shared" si="0"/>
        <v>14</v>
      </c>
      <c r="B20" s="181"/>
      <c r="C20" s="100"/>
      <c r="D20" s="17"/>
      <c r="E20" s="122"/>
      <c r="F20" s="122"/>
      <c r="G20" s="112"/>
      <c r="H20" s="355"/>
      <c r="I20" s="356"/>
      <c r="J20" s="78"/>
      <c r="K20" s="78"/>
      <c r="L20" s="78"/>
      <c r="M20" s="78"/>
    </row>
    <row r="21" spans="1:13" ht="24.95" customHeight="1" x14ac:dyDescent="0.2">
      <c r="A21" s="8">
        <f t="shared" si="0"/>
        <v>15</v>
      </c>
      <c r="B21" s="181"/>
      <c r="C21" s="100"/>
      <c r="D21" s="17"/>
      <c r="E21" s="122"/>
      <c r="F21" s="122"/>
      <c r="G21" s="112"/>
      <c r="H21" s="355"/>
      <c r="I21" s="356"/>
      <c r="J21" s="78"/>
      <c r="K21" s="78"/>
      <c r="L21" s="78"/>
      <c r="M21" s="78"/>
    </row>
    <row r="22" spans="1:13" ht="24.95" customHeight="1" x14ac:dyDescent="0.2">
      <c r="A22" s="8">
        <f t="shared" si="0"/>
        <v>16</v>
      </c>
      <c r="B22" s="181"/>
      <c r="C22" s="100"/>
      <c r="D22" s="17"/>
      <c r="E22" s="122"/>
      <c r="F22" s="122"/>
      <c r="G22" s="112"/>
      <c r="H22" s="355"/>
      <c r="I22" s="356"/>
      <c r="J22" s="78"/>
      <c r="K22" s="78"/>
      <c r="L22" s="78"/>
      <c r="M22" s="78"/>
    </row>
    <row r="23" spans="1:13" ht="24.95" customHeight="1" x14ac:dyDescent="0.2">
      <c r="A23" s="8">
        <f t="shared" si="0"/>
        <v>17</v>
      </c>
      <c r="B23" s="181"/>
      <c r="C23" s="100"/>
      <c r="D23" s="17"/>
      <c r="E23" s="122"/>
      <c r="F23" s="122"/>
      <c r="G23" s="112"/>
      <c r="H23" s="355"/>
      <c r="I23" s="356"/>
      <c r="J23" s="78"/>
      <c r="K23" s="78"/>
      <c r="L23" s="78"/>
      <c r="M23" s="78"/>
    </row>
    <row r="24" spans="1:13" ht="24.95" customHeight="1" x14ac:dyDescent="0.2">
      <c r="A24" s="8">
        <f t="shared" si="0"/>
        <v>18</v>
      </c>
      <c r="B24" s="181"/>
      <c r="C24" s="100"/>
      <c r="D24" s="17"/>
      <c r="E24" s="122"/>
      <c r="F24" s="122"/>
      <c r="G24" s="112"/>
      <c r="H24" s="355"/>
      <c r="I24" s="356"/>
      <c r="J24" s="78"/>
      <c r="K24" s="78"/>
      <c r="L24" s="78"/>
      <c r="M24" s="78"/>
    </row>
    <row r="25" spans="1:13" ht="24.95" customHeight="1" x14ac:dyDescent="0.2">
      <c r="A25" s="8">
        <f t="shared" si="0"/>
        <v>19</v>
      </c>
      <c r="B25" s="181"/>
      <c r="C25" s="100"/>
      <c r="D25" s="17"/>
      <c r="E25" s="122"/>
      <c r="F25" s="122"/>
      <c r="G25" s="112"/>
      <c r="H25" s="355"/>
      <c r="I25" s="356"/>
      <c r="J25" s="78"/>
      <c r="K25" s="78"/>
      <c r="L25" s="78"/>
      <c r="M25" s="78"/>
    </row>
    <row r="26" spans="1:13" ht="24.95" customHeight="1" x14ac:dyDescent="0.2">
      <c r="A26" s="8">
        <f t="shared" si="0"/>
        <v>20</v>
      </c>
      <c r="B26" s="181"/>
      <c r="C26" s="100"/>
      <c r="D26" s="17"/>
      <c r="E26" s="122"/>
      <c r="F26" s="122"/>
      <c r="G26" s="112"/>
      <c r="H26" s="355"/>
      <c r="I26" s="356"/>
      <c r="J26" s="78"/>
      <c r="K26" s="78"/>
      <c r="L26" s="78"/>
      <c r="M26" s="78"/>
    </row>
    <row r="27" spans="1:13" ht="24.95" customHeight="1" x14ac:dyDescent="0.2">
      <c r="A27" s="8">
        <f t="shared" si="0"/>
        <v>21</v>
      </c>
      <c r="B27" s="181"/>
      <c r="C27" s="100"/>
      <c r="D27" s="17"/>
      <c r="E27" s="122"/>
      <c r="F27" s="122"/>
      <c r="G27" s="112"/>
      <c r="H27" s="355"/>
      <c r="I27" s="356"/>
      <c r="J27" s="78"/>
      <c r="K27" s="78"/>
      <c r="L27" s="78"/>
      <c r="M27" s="78"/>
    </row>
    <row r="28" spans="1:13" ht="24.95" customHeight="1" x14ac:dyDescent="0.2">
      <c r="A28" s="8">
        <f t="shared" si="0"/>
        <v>22</v>
      </c>
      <c r="B28" s="181"/>
      <c r="C28" s="100"/>
      <c r="D28" s="17"/>
      <c r="E28" s="122"/>
      <c r="F28" s="122"/>
      <c r="G28" s="112"/>
      <c r="H28" s="355"/>
      <c r="I28" s="356"/>
      <c r="J28" s="78"/>
      <c r="K28" s="78"/>
      <c r="L28" s="78"/>
      <c r="M28" s="78"/>
    </row>
    <row r="29" spans="1:13" ht="24.95" customHeight="1" x14ac:dyDescent="0.2">
      <c r="A29" s="8">
        <f t="shared" si="0"/>
        <v>23</v>
      </c>
      <c r="B29" s="181"/>
      <c r="C29" s="100"/>
      <c r="D29" s="17"/>
      <c r="E29" s="122"/>
      <c r="F29" s="122"/>
      <c r="G29" s="112"/>
      <c r="H29" s="355"/>
      <c r="I29" s="356"/>
      <c r="J29" s="78"/>
      <c r="K29" s="78"/>
      <c r="L29" s="78"/>
      <c r="M29" s="78"/>
    </row>
    <row r="30" spans="1:13" ht="24.95" customHeight="1" x14ac:dyDescent="0.2">
      <c r="A30" s="8">
        <f t="shared" si="0"/>
        <v>24</v>
      </c>
      <c r="B30" s="181"/>
      <c r="C30" s="100"/>
      <c r="D30" s="17"/>
      <c r="E30" s="122"/>
      <c r="F30" s="122"/>
      <c r="G30" s="112"/>
      <c r="H30" s="355"/>
      <c r="I30" s="356"/>
      <c r="J30" s="78"/>
      <c r="K30" s="78"/>
      <c r="L30" s="78"/>
      <c r="M30" s="78"/>
    </row>
    <row r="31" spans="1:13" ht="24.95" customHeight="1" x14ac:dyDescent="0.2">
      <c r="A31" s="8">
        <f t="shared" si="0"/>
        <v>25</v>
      </c>
      <c r="B31" s="181"/>
      <c r="C31" s="100"/>
      <c r="D31" s="17"/>
      <c r="E31" s="122"/>
      <c r="F31" s="122"/>
      <c r="G31" s="112"/>
      <c r="H31" s="355"/>
      <c r="I31" s="356"/>
      <c r="J31" s="78"/>
      <c r="K31" s="78"/>
      <c r="L31" s="78"/>
      <c r="M31" s="78"/>
    </row>
    <row r="32" spans="1:13" ht="24.95" customHeight="1" x14ac:dyDescent="0.2">
      <c r="A32" s="8">
        <f t="shared" si="0"/>
        <v>26</v>
      </c>
      <c r="B32" s="181"/>
      <c r="C32" s="100"/>
      <c r="D32" s="17"/>
      <c r="E32" s="122"/>
      <c r="F32" s="122"/>
      <c r="G32" s="112"/>
      <c r="H32" s="355"/>
      <c r="I32" s="356"/>
      <c r="J32" s="78"/>
      <c r="K32" s="78"/>
      <c r="L32" s="78"/>
      <c r="M32" s="78"/>
    </row>
    <row r="33" spans="1:13" ht="24.95" customHeight="1" x14ac:dyDescent="0.2">
      <c r="A33" s="8">
        <f t="shared" si="0"/>
        <v>27</v>
      </c>
      <c r="B33" s="181"/>
      <c r="C33" s="100"/>
      <c r="D33" s="17"/>
      <c r="E33" s="122"/>
      <c r="F33" s="122"/>
      <c r="G33" s="112"/>
      <c r="H33" s="355"/>
      <c r="I33" s="356"/>
      <c r="J33" s="78"/>
      <c r="K33" s="78"/>
      <c r="L33" s="78"/>
      <c r="M33" s="78"/>
    </row>
    <row r="34" spans="1:13" ht="24.95" customHeight="1" x14ac:dyDescent="0.2">
      <c r="A34" s="8">
        <f t="shared" si="0"/>
        <v>28</v>
      </c>
      <c r="B34" s="181"/>
      <c r="C34" s="100"/>
      <c r="D34" s="17"/>
      <c r="E34" s="122"/>
      <c r="F34" s="122"/>
      <c r="G34" s="112"/>
      <c r="H34" s="355"/>
      <c r="I34" s="356"/>
      <c r="J34" s="78"/>
      <c r="K34" s="78"/>
      <c r="L34" s="78"/>
      <c r="M34" s="78"/>
    </row>
    <row r="35" spans="1:13" ht="24.95" customHeight="1" x14ac:dyDescent="0.2">
      <c r="A35" s="8">
        <f t="shared" si="0"/>
        <v>29</v>
      </c>
      <c r="B35" s="181"/>
      <c r="C35" s="100"/>
      <c r="D35" s="17"/>
      <c r="E35" s="122"/>
      <c r="F35" s="122"/>
      <c r="G35" s="112"/>
      <c r="H35" s="355"/>
      <c r="I35" s="356"/>
      <c r="J35" s="78"/>
      <c r="K35" s="78"/>
      <c r="L35" s="78"/>
      <c r="M35" s="78"/>
    </row>
    <row r="36" spans="1:13" ht="24.95" customHeight="1" x14ac:dyDescent="0.2">
      <c r="A36" s="8">
        <f t="shared" si="0"/>
        <v>30</v>
      </c>
      <c r="B36" s="181"/>
      <c r="C36" s="100"/>
      <c r="D36" s="17"/>
      <c r="E36" s="122"/>
      <c r="F36" s="122"/>
      <c r="G36" s="112"/>
      <c r="H36" s="355"/>
      <c r="I36" s="356"/>
      <c r="J36" s="78"/>
      <c r="K36" s="78"/>
      <c r="L36" s="78"/>
      <c r="M36" s="78"/>
    </row>
    <row r="37" spans="1:13" ht="24.95" customHeight="1" x14ac:dyDescent="0.2">
      <c r="A37" s="8">
        <f t="shared" si="0"/>
        <v>31</v>
      </c>
      <c r="B37" s="181"/>
      <c r="C37" s="100"/>
      <c r="D37" s="17"/>
      <c r="E37" s="122"/>
      <c r="F37" s="122"/>
      <c r="G37" s="112"/>
      <c r="H37" s="355"/>
      <c r="I37" s="356"/>
      <c r="J37" s="78"/>
      <c r="K37" s="78"/>
      <c r="L37" s="78"/>
      <c r="M37" s="78"/>
    </row>
    <row r="38" spans="1:13" ht="24.95" customHeight="1" x14ac:dyDescent="0.2">
      <c r="A38" s="8">
        <f t="shared" si="0"/>
        <v>32</v>
      </c>
      <c r="B38" s="181"/>
      <c r="C38" s="100"/>
      <c r="D38" s="17"/>
      <c r="E38" s="122"/>
      <c r="F38" s="122"/>
      <c r="G38" s="112"/>
      <c r="H38" s="355"/>
      <c r="I38" s="356"/>
      <c r="J38" s="78"/>
      <c r="K38" s="78"/>
      <c r="L38" s="78"/>
      <c r="M38" s="78"/>
    </row>
    <row r="39" spans="1:13" ht="24.95" customHeight="1" x14ac:dyDescent="0.2">
      <c r="A39" s="8">
        <f t="shared" si="0"/>
        <v>33</v>
      </c>
      <c r="B39" s="181"/>
      <c r="C39" s="100"/>
      <c r="D39" s="17"/>
      <c r="E39" s="122"/>
      <c r="F39" s="122"/>
      <c r="G39" s="112"/>
      <c r="H39" s="355"/>
      <c r="I39" s="356"/>
      <c r="J39" s="78"/>
      <c r="K39" s="78"/>
      <c r="L39" s="78"/>
      <c r="M39" s="78"/>
    </row>
    <row r="40" spans="1:13" ht="24.95" customHeight="1" x14ac:dyDescent="0.2">
      <c r="A40" s="8">
        <f t="shared" si="0"/>
        <v>34</v>
      </c>
      <c r="B40" s="181"/>
      <c r="C40" s="100"/>
      <c r="D40" s="17"/>
      <c r="E40" s="122"/>
      <c r="F40" s="122"/>
      <c r="G40" s="112"/>
      <c r="H40" s="355"/>
      <c r="I40" s="356"/>
      <c r="J40" s="78"/>
      <c r="K40" s="78"/>
      <c r="L40" s="78"/>
      <c r="M40" s="78"/>
    </row>
    <row r="41" spans="1:13" ht="24.95" customHeight="1" x14ac:dyDescent="0.2">
      <c r="A41" s="8">
        <f t="shared" si="0"/>
        <v>35</v>
      </c>
      <c r="B41" s="181"/>
      <c r="C41" s="100"/>
      <c r="D41" s="17"/>
      <c r="E41" s="122"/>
      <c r="F41" s="122"/>
      <c r="G41" s="112"/>
      <c r="H41" s="355"/>
      <c r="I41" s="356"/>
      <c r="J41" s="78"/>
      <c r="K41" s="78"/>
      <c r="L41" s="78"/>
      <c r="M41" s="78"/>
    </row>
    <row r="42" spans="1:13" ht="24.95" customHeight="1" x14ac:dyDescent="0.2">
      <c r="A42" s="8">
        <f t="shared" si="0"/>
        <v>36</v>
      </c>
      <c r="B42" s="181"/>
      <c r="C42" s="100"/>
      <c r="D42" s="17"/>
      <c r="E42" s="122"/>
      <c r="F42" s="122"/>
      <c r="G42" s="112"/>
      <c r="H42" s="355"/>
      <c r="I42" s="356"/>
      <c r="J42" s="78"/>
      <c r="K42" s="78"/>
      <c r="L42" s="78"/>
      <c r="M42" s="78"/>
    </row>
    <row r="43" spans="1:13" ht="24.95" customHeight="1" x14ac:dyDescent="0.2">
      <c r="A43" s="8">
        <f t="shared" si="0"/>
        <v>37</v>
      </c>
      <c r="B43" s="181"/>
      <c r="C43" s="100"/>
      <c r="D43" s="17"/>
      <c r="E43" s="122"/>
      <c r="F43" s="122"/>
      <c r="G43" s="112"/>
      <c r="H43" s="355"/>
      <c r="I43" s="356"/>
      <c r="J43" s="78"/>
      <c r="K43" s="78"/>
      <c r="L43" s="78"/>
      <c r="M43" s="78"/>
    </row>
    <row r="44" spans="1:13" ht="24.95" customHeight="1" x14ac:dyDescent="0.2">
      <c r="A44" s="8">
        <f t="shared" si="0"/>
        <v>38</v>
      </c>
      <c r="B44" s="181"/>
      <c r="C44" s="100"/>
      <c r="D44" s="17"/>
      <c r="E44" s="122"/>
      <c r="F44" s="122"/>
      <c r="G44" s="112"/>
      <c r="H44" s="355"/>
      <c r="I44" s="356"/>
      <c r="J44" s="78"/>
      <c r="K44" s="78"/>
      <c r="L44" s="78"/>
      <c r="M44" s="78"/>
    </row>
    <row r="45" spans="1:13" ht="24.95" customHeight="1" x14ac:dyDescent="0.2">
      <c r="A45" s="8">
        <f t="shared" si="0"/>
        <v>39</v>
      </c>
      <c r="B45" s="181"/>
      <c r="C45" s="100"/>
      <c r="D45" s="17"/>
      <c r="E45" s="122"/>
      <c r="F45" s="122"/>
      <c r="G45" s="112"/>
      <c r="H45" s="355"/>
      <c r="I45" s="356"/>
      <c r="J45" s="78"/>
      <c r="K45" s="78"/>
      <c r="L45" s="78"/>
      <c r="M45" s="78"/>
    </row>
    <row r="46" spans="1:13" ht="24.95" customHeight="1" x14ac:dyDescent="0.2">
      <c r="A46" s="8">
        <f t="shared" si="0"/>
        <v>40</v>
      </c>
      <c r="B46" s="181"/>
      <c r="C46" s="100"/>
      <c r="D46" s="17"/>
      <c r="E46" s="122"/>
      <c r="F46" s="122"/>
      <c r="G46" s="112"/>
      <c r="H46" s="355"/>
      <c r="I46" s="356"/>
      <c r="J46" s="78"/>
      <c r="K46" s="78"/>
      <c r="L46" s="78"/>
      <c r="M46" s="78"/>
    </row>
    <row r="47" spans="1:13" ht="24.95" customHeight="1" x14ac:dyDescent="0.2">
      <c r="A47" s="8">
        <f t="shared" si="0"/>
        <v>41</v>
      </c>
      <c r="B47" s="181"/>
      <c r="C47" s="100"/>
      <c r="D47" s="17"/>
      <c r="E47" s="122"/>
      <c r="F47" s="122"/>
      <c r="G47" s="112"/>
      <c r="H47" s="355"/>
      <c r="I47" s="356"/>
      <c r="J47" s="78"/>
      <c r="K47" s="78"/>
      <c r="L47" s="78"/>
      <c r="M47" s="78"/>
    </row>
    <row r="48" spans="1:13" ht="24.95" customHeight="1" x14ac:dyDescent="0.2">
      <c r="A48" s="8">
        <f t="shared" si="0"/>
        <v>42</v>
      </c>
      <c r="B48" s="181"/>
      <c r="C48" s="100"/>
      <c r="D48" s="17"/>
      <c r="E48" s="122"/>
      <c r="F48" s="122"/>
      <c r="G48" s="112"/>
      <c r="H48" s="355"/>
      <c r="I48" s="356"/>
      <c r="J48" s="78"/>
      <c r="K48" s="78"/>
      <c r="L48" s="78"/>
      <c r="M48" s="78"/>
    </row>
    <row r="49" spans="1:13" ht="24.95" customHeight="1" x14ac:dyDescent="0.2">
      <c r="A49" s="8">
        <f t="shared" si="0"/>
        <v>43</v>
      </c>
      <c r="B49" s="181"/>
      <c r="C49" s="100"/>
      <c r="D49" s="17"/>
      <c r="E49" s="122"/>
      <c r="F49" s="122"/>
      <c r="G49" s="112"/>
      <c r="H49" s="355"/>
      <c r="I49" s="356"/>
      <c r="J49" s="78"/>
      <c r="K49" s="78"/>
      <c r="L49" s="78"/>
      <c r="M49" s="78"/>
    </row>
    <row r="50" spans="1:13" ht="24.95" customHeight="1" x14ac:dyDescent="0.2">
      <c r="A50" s="8">
        <f t="shared" si="0"/>
        <v>44</v>
      </c>
      <c r="B50" s="181"/>
      <c r="C50" s="100"/>
      <c r="D50" s="17"/>
      <c r="E50" s="122"/>
      <c r="F50" s="122"/>
      <c r="G50" s="112"/>
      <c r="H50" s="355"/>
      <c r="I50" s="356"/>
      <c r="J50" s="78"/>
      <c r="K50" s="78"/>
      <c r="L50" s="78"/>
      <c r="M50" s="78"/>
    </row>
    <row r="51" spans="1:13" ht="24.95" customHeight="1" x14ac:dyDescent="0.2">
      <c r="A51" s="8">
        <f t="shared" si="0"/>
        <v>45</v>
      </c>
      <c r="B51" s="181"/>
      <c r="C51" s="100"/>
      <c r="D51" s="17"/>
      <c r="E51" s="122"/>
      <c r="F51" s="122"/>
      <c r="G51" s="112"/>
      <c r="H51" s="355"/>
      <c r="I51" s="356"/>
      <c r="J51" s="78"/>
      <c r="K51" s="78"/>
      <c r="L51" s="78"/>
      <c r="M51" s="78"/>
    </row>
    <row r="52" spans="1:13" ht="24.95" customHeight="1" x14ac:dyDescent="0.2">
      <c r="A52" s="8">
        <f t="shared" si="0"/>
        <v>46</v>
      </c>
      <c r="B52" s="181"/>
      <c r="C52" s="100"/>
      <c r="D52" s="17"/>
      <c r="E52" s="122"/>
      <c r="F52" s="122"/>
      <c r="G52" s="112"/>
      <c r="H52" s="355"/>
      <c r="I52" s="356"/>
      <c r="J52" s="78"/>
      <c r="K52" s="78"/>
      <c r="L52" s="78"/>
      <c r="M52" s="78"/>
    </row>
    <row r="53" spans="1:13" ht="24.95" customHeight="1" x14ac:dyDescent="0.2">
      <c r="A53" s="8">
        <f t="shared" si="0"/>
        <v>47</v>
      </c>
      <c r="B53" s="181"/>
      <c r="C53" s="100"/>
      <c r="D53" s="17"/>
      <c r="E53" s="122"/>
      <c r="F53" s="122"/>
      <c r="G53" s="112"/>
      <c r="H53" s="355"/>
      <c r="I53" s="356"/>
      <c r="J53" s="78"/>
      <c r="K53" s="78"/>
      <c r="L53" s="78"/>
      <c r="M53" s="78"/>
    </row>
    <row r="54" spans="1:13" ht="24.95" customHeight="1" x14ac:dyDescent="0.2">
      <c r="A54" s="8">
        <f t="shared" si="0"/>
        <v>48</v>
      </c>
      <c r="B54" s="181"/>
      <c r="C54" s="100"/>
      <c r="D54" s="17"/>
      <c r="E54" s="122"/>
      <c r="F54" s="122"/>
      <c r="G54" s="112"/>
      <c r="H54" s="355"/>
      <c r="I54" s="356"/>
      <c r="J54" s="78"/>
      <c r="K54" s="78"/>
      <c r="L54" s="78"/>
      <c r="M54" s="78"/>
    </row>
    <row r="55" spans="1:13" ht="24.95" customHeight="1" x14ac:dyDescent="0.2">
      <c r="A55" s="8">
        <f t="shared" si="0"/>
        <v>49</v>
      </c>
      <c r="B55" s="181"/>
      <c r="C55" s="100"/>
      <c r="D55" s="17"/>
      <c r="E55" s="122"/>
      <c r="F55" s="122"/>
      <c r="G55" s="112"/>
      <c r="H55" s="355"/>
      <c r="I55" s="356"/>
      <c r="J55" s="78"/>
      <c r="K55" s="78"/>
      <c r="L55" s="78"/>
      <c r="M55" s="78"/>
    </row>
    <row r="56" spans="1:13" ht="24.95" customHeight="1" x14ac:dyDescent="0.2">
      <c r="A56" s="8">
        <f t="shared" si="0"/>
        <v>50</v>
      </c>
      <c r="B56" s="181"/>
      <c r="C56" s="100"/>
      <c r="D56" s="17"/>
      <c r="E56" s="122"/>
      <c r="F56" s="122"/>
      <c r="G56" s="112"/>
      <c r="H56" s="355"/>
      <c r="I56" s="356"/>
      <c r="J56" s="78"/>
      <c r="K56" s="78"/>
      <c r="L56" s="78"/>
      <c r="M56" s="78"/>
    </row>
    <row r="57" spans="1:13" ht="24.95" customHeight="1" x14ac:dyDescent="0.2">
      <c r="A57" s="8">
        <f t="shared" si="0"/>
        <v>51</v>
      </c>
      <c r="B57" s="181"/>
      <c r="C57" s="100"/>
      <c r="D57" s="17"/>
      <c r="E57" s="122"/>
      <c r="F57" s="122"/>
      <c r="G57" s="112"/>
      <c r="H57" s="355"/>
      <c r="I57" s="356"/>
      <c r="J57" s="78"/>
      <c r="K57" s="78"/>
      <c r="L57" s="78"/>
      <c r="M57" s="78"/>
    </row>
    <row r="58" spans="1:13" ht="24.95" customHeight="1" x14ac:dyDescent="0.2">
      <c r="A58" s="8">
        <f t="shared" si="0"/>
        <v>52</v>
      </c>
      <c r="B58" s="181"/>
      <c r="C58" s="100"/>
      <c r="D58" s="17"/>
      <c r="E58" s="122"/>
      <c r="F58" s="122"/>
      <c r="G58" s="112"/>
      <c r="H58" s="355"/>
      <c r="I58" s="356"/>
      <c r="J58" s="78"/>
      <c r="K58" s="78"/>
      <c r="L58" s="78"/>
      <c r="M58" s="78"/>
    </row>
    <row r="59" spans="1:13" ht="24.95" customHeight="1" x14ac:dyDescent="0.2">
      <c r="A59" s="8">
        <f t="shared" si="0"/>
        <v>53</v>
      </c>
      <c r="B59" s="181"/>
      <c r="C59" s="100"/>
      <c r="D59" s="17"/>
      <c r="E59" s="122"/>
      <c r="F59" s="122"/>
      <c r="G59" s="112"/>
      <c r="H59" s="355"/>
      <c r="I59" s="356"/>
      <c r="J59" s="78"/>
      <c r="K59" s="78"/>
      <c r="L59" s="78"/>
      <c r="M59" s="78"/>
    </row>
    <row r="60" spans="1:13" ht="24.95" customHeight="1" x14ac:dyDescent="0.2">
      <c r="A60" s="8">
        <f t="shared" si="0"/>
        <v>54</v>
      </c>
      <c r="B60" s="181"/>
      <c r="C60" s="100"/>
      <c r="D60" s="17"/>
      <c r="E60" s="122"/>
      <c r="F60" s="122"/>
      <c r="G60" s="112"/>
      <c r="H60" s="355"/>
      <c r="I60" s="356"/>
      <c r="J60" s="78"/>
      <c r="K60" s="78"/>
      <c r="L60" s="78"/>
      <c r="M60" s="78"/>
    </row>
    <row r="61" spans="1:13" ht="24.95" customHeight="1" x14ac:dyDescent="0.2">
      <c r="A61" s="8">
        <f t="shared" si="0"/>
        <v>55</v>
      </c>
      <c r="B61" s="181"/>
      <c r="C61" s="100"/>
      <c r="D61" s="17"/>
      <c r="E61" s="122"/>
      <c r="F61" s="122"/>
      <c r="G61" s="112"/>
      <c r="H61" s="355"/>
      <c r="I61" s="356"/>
      <c r="J61" s="78"/>
      <c r="K61" s="78"/>
      <c r="L61" s="78"/>
      <c r="M61" s="78"/>
    </row>
    <row r="62" spans="1:13" ht="24.95" customHeight="1" x14ac:dyDescent="0.2">
      <c r="A62" s="8">
        <f t="shared" si="0"/>
        <v>56</v>
      </c>
      <c r="B62" s="181"/>
      <c r="C62" s="100"/>
      <c r="D62" s="17"/>
      <c r="E62" s="122"/>
      <c r="F62" s="122"/>
      <c r="G62" s="112"/>
      <c r="H62" s="355"/>
      <c r="I62" s="356"/>
      <c r="J62" s="78"/>
      <c r="K62" s="78"/>
      <c r="L62" s="78"/>
      <c r="M62" s="78"/>
    </row>
    <row r="63" spans="1:13" ht="24.95" customHeight="1" x14ac:dyDescent="0.2">
      <c r="A63" s="8">
        <f t="shared" si="0"/>
        <v>57</v>
      </c>
      <c r="B63" s="181"/>
      <c r="C63" s="100"/>
      <c r="D63" s="17"/>
      <c r="E63" s="122"/>
      <c r="F63" s="122"/>
      <c r="G63" s="112"/>
      <c r="H63" s="355"/>
      <c r="I63" s="356"/>
      <c r="J63" s="78"/>
      <c r="K63" s="78"/>
      <c r="L63" s="78"/>
      <c r="M63" s="78"/>
    </row>
    <row r="64" spans="1:13" ht="24.95" customHeight="1" x14ac:dyDescent="0.2">
      <c r="A64" s="8">
        <f t="shared" si="0"/>
        <v>58</v>
      </c>
      <c r="B64" s="181"/>
      <c r="C64" s="100"/>
      <c r="D64" s="17"/>
      <c r="E64" s="122"/>
      <c r="F64" s="122"/>
      <c r="G64" s="112"/>
      <c r="H64" s="355"/>
      <c r="I64" s="356"/>
      <c r="J64" s="78"/>
      <c r="K64" s="78"/>
      <c r="L64" s="78"/>
      <c r="M64" s="78"/>
    </row>
    <row r="65" spans="1:13" ht="24.95" customHeight="1" x14ac:dyDescent="0.2">
      <c r="A65" s="8">
        <f t="shared" si="0"/>
        <v>59</v>
      </c>
      <c r="B65" s="181"/>
      <c r="C65" s="100"/>
      <c r="D65" s="17"/>
      <c r="E65" s="122"/>
      <c r="F65" s="122"/>
      <c r="G65" s="112"/>
      <c r="H65" s="355"/>
      <c r="I65" s="356"/>
      <c r="J65" s="78"/>
      <c r="K65" s="78"/>
      <c r="L65" s="78"/>
      <c r="M65" s="78"/>
    </row>
    <row r="66" spans="1:13" ht="24.95" customHeight="1" x14ac:dyDescent="0.2">
      <c r="A66" s="8">
        <f t="shared" si="0"/>
        <v>60</v>
      </c>
      <c r="B66" s="181"/>
      <c r="C66" s="100"/>
      <c r="D66" s="17"/>
      <c r="E66" s="122"/>
      <c r="F66" s="122"/>
      <c r="G66" s="112"/>
      <c r="H66" s="355"/>
      <c r="I66" s="356"/>
      <c r="J66" s="78"/>
      <c r="K66" s="78"/>
      <c r="L66" s="78"/>
      <c r="M66" s="78"/>
    </row>
    <row r="67" spans="1:13" ht="24.95" customHeight="1" x14ac:dyDescent="0.2">
      <c r="A67" s="8">
        <f t="shared" si="0"/>
        <v>61</v>
      </c>
      <c r="B67" s="181"/>
      <c r="C67" s="100"/>
      <c r="D67" s="17"/>
      <c r="E67" s="122"/>
      <c r="F67" s="122"/>
      <c r="G67" s="112"/>
      <c r="H67" s="355"/>
      <c r="I67" s="356"/>
      <c r="J67" s="78"/>
      <c r="K67" s="78"/>
      <c r="L67" s="78"/>
      <c r="M67" s="78"/>
    </row>
    <row r="68" spans="1:13" ht="24.95" customHeight="1" x14ac:dyDescent="0.2">
      <c r="A68" s="8">
        <f t="shared" si="0"/>
        <v>62</v>
      </c>
      <c r="B68" s="181"/>
      <c r="C68" s="100"/>
      <c r="D68" s="17"/>
      <c r="E68" s="122"/>
      <c r="F68" s="122"/>
      <c r="G68" s="112"/>
      <c r="H68" s="355"/>
      <c r="I68" s="356"/>
      <c r="J68" s="78"/>
      <c r="K68" s="78"/>
      <c r="L68" s="78"/>
      <c r="M68" s="78"/>
    </row>
    <row r="69" spans="1:13" ht="24.95" customHeight="1" x14ac:dyDescent="0.2">
      <c r="A69" s="8">
        <f t="shared" si="0"/>
        <v>63</v>
      </c>
      <c r="B69" s="181"/>
      <c r="C69" s="100"/>
      <c r="D69" s="17"/>
      <c r="E69" s="122"/>
      <c r="F69" s="122"/>
      <c r="G69" s="112"/>
      <c r="H69" s="355"/>
      <c r="I69" s="356"/>
      <c r="J69" s="78"/>
      <c r="K69" s="78"/>
      <c r="L69" s="78"/>
      <c r="M69" s="78"/>
    </row>
    <row r="70" spans="1:13" ht="24.95" customHeight="1" x14ac:dyDescent="0.2">
      <c r="A70" s="8">
        <f t="shared" si="0"/>
        <v>64</v>
      </c>
      <c r="B70" s="181"/>
      <c r="C70" s="100"/>
      <c r="D70" s="17"/>
      <c r="E70" s="122"/>
      <c r="F70" s="122"/>
      <c r="G70" s="112"/>
      <c r="H70" s="355"/>
      <c r="I70" s="356"/>
      <c r="J70" s="78"/>
      <c r="K70" s="78"/>
      <c r="L70" s="78"/>
      <c r="M70" s="78"/>
    </row>
    <row r="71" spans="1:13" ht="24.95" customHeight="1" x14ac:dyDescent="0.2">
      <c r="A71" s="8">
        <f t="shared" si="0"/>
        <v>65</v>
      </c>
      <c r="B71" s="181"/>
      <c r="C71" s="100"/>
      <c r="D71" s="17"/>
      <c r="E71" s="122"/>
      <c r="F71" s="122"/>
      <c r="G71" s="112"/>
      <c r="H71" s="355"/>
      <c r="I71" s="356"/>
      <c r="J71" s="78"/>
      <c r="K71" s="78"/>
      <c r="L71" s="78"/>
      <c r="M71" s="78"/>
    </row>
    <row r="72" spans="1:13" ht="24.95" customHeight="1" x14ac:dyDescent="0.2">
      <c r="A72" s="8">
        <f>1+A71</f>
        <v>66</v>
      </c>
      <c r="B72" s="181"/>
      <c r="C72" s="100"/>
      <c r="D72" s="17"/>
      <c r="E72" s="122"/>
      <c r="F72" s="122"/>
      <c r="G72" s="112"/>
      <c r="H72" s="355"/>
      <c r="I72" s="356"/>
      <c r="J72" s="78"/>
      <c r="K72" s="78"/>
      <c r="L72" s="78"/>
      <c r="M72" s="78"/>
    </row>
    <row r="73" spans="1:13" ht="24.95" customHeight="1" x14ac:dyDescent="0.2">
      <c r="A73" s="8">
        <f>1+A72</f>
        <v>67</v>
      </c>
      <c r="B73" s="181"/>
      <c r="C73" s="100"/>
      <c r="D73" s="17"/>
      <c r="E73" s="122"/>
      <c r="F73" s="122"/>
      <c r="G73" s="112"/>
      <c r="H73" s="355"/>
      <c r="I73" s="356"/>
      <c r="J73" s="78"/>
      <c r="K73" s="78"/>
      <c r="L73" s="78"/>
      <c r="M73" s="78"/>
    </row>
    <row r="74" spans="1:13" ht="24.95" customHeight="1" x14ac:dyDescent="0.2">
      <c r="A74" s="8">
        <f>1+A73</f>
        <v>68</v>
      </c>
      <c r="B74" s="181"/>
      <c r="C74" s="100"/>
      <c r="D74" s="17"/>
      <c r="E74" s="122"/>
      <c r="F74" s="122"/>
      <c r="G74" s="112"/>
      <c r="H74" s="355"/>
      <c r="I74" s="356"/>
      <c r="J74" s="78"/>
      <c r="K74" s="78"/>
      <c r="L74" s="78"/>
      <c r="M74" s="78"/>
    </row>
    <row r="75" spans="1:13" ht="24.95" customHeight="1" x14ac:dyDescent="0.2">
      <c r="A75" s="8">
        <f>1+A74</f>
        <v>69</v>
      </c>
      <c r="B75" s="181"/>
      <c r="C75" s="100"/>
      <c r="D75" s="17"/>
      <c r="E75" s="122"/>
      <c r="F75" s="122"/>
      <c r="G75" s="112"/>
      <c r="H75" s="355"/>
      <c r="I75" s="356"/>
      <c r="J75" s="78"/>
      <c r="K75" s="78"/>
      <c r="L75" s="78"/>
      <c r="M75" s="78"/>
    </row>
    <row r="76" spans="1:13" ht="24.95" customHeight="1" thickBot="1" x14ac:dyDescent="0.25">
      <c r="A76" s="9">
        <f>1+A75</f>
        <v>70</v>
      </c>
      <c r="B76" s="266"/>
      <c r="C76" s="118"/>
      <c r="D76" s="18"/>
      <c r="E76" s="118"/>
      <c r="F76" s="118"/>
      <c r="G76" s="114"/>
      <c r="H76" s="368"/>
      <c r="I76" s="369"/>
      <c r="J76" s="78"/>
      <c r="K76" s="78"/>
      <c r="L76" s="78"/>
      <c r="M76" s="78"/>
    </row>
    <row r="77" spans="1:13" ht="24.95" customHeight="1" x14ac:dyDescent="0.2">
      <c r="A77" s="7">
        <v>71</v>
      </c>
      <c r="B77" s="150"/>
      <c r="C77" s="100"/>
      <c r="D77" s="16"/>
      <c r="E77" s="100"/>
      <c r="F77" s="100"/>
      <c r="G77" s="112"/>
      <c r="H77" s="360"/>
      <c r="I77" s="361"/>
      <c r="J77" s="78"/>
      <c r="K77" s="78"/>
      <c r="L77" s="78"/>
      <c r="M77" s="78"/>
    </row>
    <row r="78" spans="1:13" ht="24.95" customHeight="1" x14ac:dyDescent="0.2">
      <c r="A78" s="7">
        <v>72</v>
      </c>
      <c r="B78" s="181"/>
      <c r="C78" s="100"/>
      <c r="D78" s="17"/>
      <c r="E78" s="122"/>
      <c r="F78" s="122"/>
      <c r="G78" s="112"/>
      <c r="H78" s="355"/>
      <c r="I78" s="356"/>
      <c r="J78" s="78"/>
      <c r="K78" s="78"/>
      <c r="L78" s="78"/>
      <c r="M78" s="78"/>
    </row>
    <row r="79" spans="1:13" ht="24.95" customHeight="1" x14ac:dyDescent="0.2">
      <c r="A79" s="7">
        <v>73</v>
      </c>
      <c r="B79" s="181"/>
      <c r="C79" s="100"/>
      <c r="D79" s="17"/>
      <c r="E79" s="122"/>
      <c r="F79" s="122"/>
      <c r="G79" s="112"/>
      <c r="H79" s="355"/>
      <c r="I79" s="356"/>
      <c r="J79" s="78"/>
      <c r="K79" s="78"/>
      <c r="L79" s="78"/>
      <c r="M79" s="78"/>
    </row>
    <row r="80" spans="1:13" ht="24.95" customHeight="1" x14ac:dyDescent="0.2">
      <c r="A80" s="7">
        <v>74</v>
      </c>
      <c r="B80" s="181"/>
      <c r="C80" s="100"/>
      <c r="D80" s="17"/>
      <c r="E80" s="122"/>
      <c r="F80" s="122"/>
      <c r="G80" s="112"/>
      <c r="H80" s="355"/>
      <c r="I80" s="356"/>
      <c r="J80" s="78"/>
      <c r="K80" s="78"/>
      <c r="L80" s="78"/>
      <c r="M80" s="78"/>
    </row>
    <row r="81" spans="1:13" ht="24.95" customHeight="1" x14ac:dyDescent="0.2">
      <c r="A81" s="7">
        <v>75</v>
      </c>
      <c r="B81" s="181"/>
      <c r="C81" s="100"/>
      <c r="D81" s="17"/>
      <c r="E81" s="122"/>
      <c r="F81" s="122"/>
      <c r="G81" s="112"/>
      <c r="H81" s="355"/>
      <c r="I81" s="356"/>
      <c r="J81" s="78"/>
      <c r="K81" s="78"/>
      <c r="L81" s="78"/>
      <c r="M81" s="78"/>
    </row>
    <row r="82" spans="1:13" ht="24.95" customHeight="1" x14ac:dyDescent="0.2">
      <c r="A82" s="7">
        <v>76</v>
      </c>
      <c r="B82" s="181"/>
      <c r="C82" s="100"/>
      <c r="D82" s="17"/>
      <c r="E82" s="122"/>
      <c r="F82" s="122"/>
      <c r="G82" s="112"/>
      <c r="H82" s="355"/>
      <c r="I82" s="356"/>
      <c r="J82" s="78"/>
      <c r="K82" s="78"/>
      <c r="L82" s="78"/>
      <c r="M82" s="78"/>
    </row>
    <row r="83" spans="1:13" ht="24.95" customHeight="1" x14ac:dyDescent="0.2">
      <c r="A83" s="7">
        <v>77</v>
      </c>
      <c r="B83" s="181"/>
      <c r="C83" s="100"/>
      <c r="D83" s="17"/>
      <c r="E83" s="122"/>
      <c r="F83" s="122"/>
      <c r="G83" s="112"/>
      <c r="H83" s="355"/>
      <c r="I83" s="356"/>
      <c r="J83" s="78"/>
      <c r="K83" s="78"/>
      <c r="L83" s="78"/>
      <c r="M83" s="78"/>
    </row>
    <row r="84" spans="1:13" ht="24.95" customHeight="1" x14ac:dyDescent="0.2">
      <c r="A84" s="7">
        <v>78</v>
      </c>
      <c r="B84" s="130"/>
      <c r="C84" s="100"/>
      <c r="D84" s="17"/>
      <c r="E84" s="122"/>
      <c r="F84" s="122"/>
      <c r="G84" s="112"/>
      <c r="H84" s="355"/>
      <c r="I84" s="356"/>
      <c r="J84" s="78"/>
      <c r="K84" s="78"/>
      <c r="L84" s="78"/>
      <c r="M84" s="78"/>
    </row>
    <row r="85" spans="1:13" ht="24.95" customHeight="1" x14ac:dyDescent="0.2">
      <c r="A85" s="7">
        <v>79</v>
      </c>
      <c r="B85" s="130"/>
      <c r="C85" s="100"/>
      <c r="D85" s="17"/>
      <c r="E85" s="122"/>
      <c r="F85" s="122"/>
      <c r="G85" s="112"/>
      <c r="H85" s="355"/>
      <c r="I85" s="356"/>
      <c r="J85" s="78"/>
      <c r="K85" s="78"/>
      <c r="L85" s="78"/>
      <c r="M85" s="78"/>
    </row>
    <row r="86" spans="1:13" ht="24.95" customHeight="1" x14ac:dyDescent="0.2">
      <c r="A86" s="7">
        <v>80</v>
      </c>
      <c r="B86" s="130"/>
      <c r="C86" s="100"/>
      <c r="D86" s="17"/>
      <c r="E86" s="122"/>
      <c r="F86" s="122"/>
      <c r="G86" s="112"/>
      <c r="H86" s="355"/>
      <c r="I86" s="356"/>
      <c r="J86" s="78"/>
      <c r="K86" s="78"/>
      <c r="L86" s="78"/>
      <c r="M86" s="78"/>
    </row>
    <row r="87" spans="1:13" ht="24.95" customHeight="1" x14ac:dyDescent="0.2">
      <c r="A87" s="7">
        <v>81</v>
      </c>
      <c r="B87" s="130"/>
      <c r="C87" s="100"/>
      <c r="D87" s="17"/>
      <c r="E87" s="122"/>
      <c r="F87" s="122"/>
      <c r="G87" s="112"/>
      <c r="H87" s="355"/>
      <c r="I87" s="356"/>
      <c r="J87" s="78"/>
      <c r="K87" s="78"/>
      <c r="L87" s="78"/>
      <c r="M87" s="78"/>
    </row>
    <row r="88" spans="1:13" ht="24.95" customHeight="1" x14ac:dyDescent="0.2">
      <c r="A88" s="7">
        <v>82</v>
      </c>
      <c r="B88" s="130"/>
      <c r="C88" s="100"/>
      <c r="D88" s="17"/>
      <c r="E88" s="122"/>
      <c r="F88" s="122"/>
      <c r="G88" s="112"/>
      <c r="H88" s="355"/>
      <c r="I88" s="356"/>
      <c r="J88" s="78"/>
      <c r="K88" s="78"/>
      <c r="L88" s="78"/>
      <c r="M88" s="78"/>
    </row>
    <row r="89" spans="1:13" ht="24.95" customHeight="1" x14ac:dyDescent="0.2">
      <c r="A89" s="7">
        <v>83</v>
      </c>
      <c r="B89" s="130"/>
      <c r="C89" s="100"/>
      <c r="D89" s="17"/>
      <c r="E89" s="122"/>
      <c r="F89" s="122"/>
      <c r="G89" s="112"/>
      <c r="H89" s="355"/>
      <c r="I89" s="356"/>
      <c r="J89" s="78"/>
      <c r="K89" s="78"/>
      <c r="L89" s="78"/>
      <c r="M89" s="78"/>
    </row>
    <row r="90" spans="1:13" ht="24.95" customHeight="1" x14ac:dyDescent="0.2">
      <c r="A90" s="7">
        <v>84</v>
      </c>
      <c r="B90" s="130"/>
      <c r="C90" s="100"/>
      <c r="D90" s="17"/>
      <c r="E90" s="122"/>
      <c r="F90" s="122"/>
      <c r="G90" s="112"/>
      <c r="H90" s="355"/>
      <c r="I90" s="356"/>
      <c r="J90" s="78"/>
      <c r="K90" s="78"/>
      <c r="L90" s="78"/>
      <c r="M90" s="78"/>
    </row>
    <row r="91" spans="1:13" ht="24.95" customHeight="1" x14ac:dyDescent="0.2">
      <c r="A91" s="7">
        <v>85</v>
      </c>
      <c r="B91" s="130"/>
      <c r="C91" s="100"/>
      <c r="D91" s="17"/>
      <c r="E91" s="122"/>
      <c r="F91" s="122"/>
      <c r="G91" s="112"/>
      <c r="H91" s="355"/>
      <c r="I91" s="356"/>
      <c r="J91" s="78"/>
      <c r="K91" s="78"/>
      <c r="L91" s="78"/>
      <c r="M91" s="78"/>
    </row>
    <row r="92" spans="1:13" ht="24.95" customHeight="1" x14ac:dyDescent="0.2">
      <c r="A92" s="7">
        <v>86</v>
      </c>
      <c r="B92" s="130"/>
      <c r="C92" s="100"/>
      <c r="D92" s="17"/>
      <c r="E92" s="122"/>
      <c r="F92" s="122"/>
      <c r="G92" s="112"/>
      <c r="H92" s="355"/>
      <c r="I92" s="356"/>
      <c r="J92" s="78"/>
      <c r="K92" s="78"/>
      <c r="L92" s="78"/>
      <c r="M92" s="78"/>
    </row>
    <row r="93" spans="1:13" ht="24.95" customHeight="1" x14ac:dyDescent="0.2">
      <c r="A93" s="7">
        <v>87</v>
      </c>
      <c r="B93" s="130"/>
      <c r="C93" s="100"/>
      <c r="D93" s="17"/>
      <c r="E93" s="122"/>
      <c r="F93" s="122"/>
      <c r="G93" s="112"/>
      <c r="H93" s="355"/>
      <c r="I93" s="356"/>
      <c r="J93" s="78"/>
      <c r="K93" s="78"/>
      <c r="L93" s="78"/>
      <c r="M93" s="78"/>
    </row>
    <row r="94" spans="1:13" ht="24.95" customHeight="1" x14ac:dyDescent="0.2">
      <c r="A94" s="7">
        <v>88</v>
      </c>
      <c r="B94" s="130"/>
      <c r="C94" s="100"/>
      <c r="D94" s="17"/>
      <c r="E94" s="122"/>
      <c r="F94" s="122"/>
      <c r="G94" s="112"/>
      <c r="H94" s="355"/>
      <c r="I94" s="356"/>
      <c r="J94" s="78"/>
      <c r="K94" s="78"/>
      <c r="L94" s="78"/>
      <c r="M94" s="78"/>
    </row>
    <row r="95" spans="1:13" ht="24.95" customHeight="1" x14ac:dyDescent="0.2">
      <c r="A95" s="7">
        <v>89</v>
      </c>
      <c r="B95" s="130"/>
      <c r="C95" s="100"/>
      <c r="D95" s="17"/>
      <c r="E95" s="122"/>
      <c r="F95" s="122"/>
      <c r="G95" s="112"/>
      <c r="H95" s="355"/>
      <c r="I95" s="356"/>
      <c r="J95" s="78"/>
      <c r="K95" s="78"/>
      <c r="L95" s="78"/>
      <c r="M95" s="78"/>
    </row>
    <row r="96" spans="1:13" ht="24.95" customHeight="1" x14ac:dyDescent="0.2">
      <c r="A96" s="7">
        <v>90</v>
      </c>
      <c r="B96" s="130"/>
      <c r="C96" s="100"/>
      <c r="D96" s="17"/>
      <c r="E96" s="122"/>
      <c r="F96" s="122"/>
      <c r="G96" s="112"/>
      <c r="H96" s="355"/>
      <c r="I96" s="356"/>
      <c r="J96" s="78"/>
      <c r="K96" s="78"/>
      <c r="L96" s="78"/>
      <c r="M96" s="78"/>
    </row>
    <row r="97" spans="1:13" ht="24.95" customHeight="1" x14ac:dyDescent="0.2">
      <c r="A97" s="7">
        <v>91</v>
      </c>
      <c r="B97" s="131"/>
      <c r="C97" s="100"/>
      <c r="D97" s="17"/>
      <c r="E97" s="122"/>
      <c r="F97" s="122"/>
      <c r="G97" s="112"/>
      <c r="H97" s="355"/>
      <c r="I97" s="356"/>
      <c r="J97" s="78"/>
      <c r="K97" s="78"/>
      <c r="L97" s="78"/>
      <c r="M97" s="78"/>
    </row>
    <row r="98" spans="1:13" ht="24.95" customHeight="1" x14ac:dyDescent="0.2">
      <c r="A98" s="7">
        <v>92</v>
      </c>
      <c r="B98" s="131"/>
      <c r="C98" s="100"/>
      <c r="D98" s="17"/>
      <c r="E98" s="122"/>
      <c r="F98" s="122"/>
      <c r="G98" s="112"/>
      <c r="H98" s="355"/>
      <c r="I98" s="356"/>
      <c r="J98" s="78"/>
      <c r="K98" s="78"/>
      <c r="L98" s="78"/>
      <c r="M98" s="78"/>
    </row>
    <row r="99" spans="1:13" ht="24.95" customHeight="1" x14ac:dyDescent="0.2">
      <c r="A99" s="7">
        <v>93</v>
      </c>
      <c r="B99" s="131"/>
      <c r="C99" s="100"/>
      <c r="D99" s="17"/>
      <c r="E99" s="122"/>
      <c r="F99" s="122"/>
      <c r="G99" s="112"/>
      <c r="H99" s="355"/>
      <c r="I99" s="356"/>
      <c r="J99" s="78"/>
      <c r="K99" s="78"/>
      <c r="L99" s="78"/>
      <c r="M99" s="78"/>
    </row>
    <row r="100" spans="1:13" ht="24.95" customHeight="1" x14ac:dyDescent="0.2">
      <c r="A100" s="7">
        <v>94</v>
      </c>
      <c r="B100" s="131"/>
      <c r="C100" s="100"/>
      <c r="D100" s="17"/>
      <c r="E100" s="122"/>
      <c r="F100" s="122"/>
      <c r="G100" s="112"/>
      <c r="H100" s="355"/>
      <c r="I100" s="356"/>
      <c r="J100" s="78"/>
      <c r="K100" s="78"/>
      <c r="L100" s="78"/>
      <c r="M100" s="78"/>
    </row>
    <row r="101" spans="1:13" ht="24.95" customHeight="1" x14ac:dyDescent="0.2">
      <c r="A101" s="7">
        <v>95</v>
      </c>
      <c r="B101" s="131"/>
      <c r="C101" s="100"/>
      <c r="D101" s="17"/>
      <c r="E101" s="122"/>
      <c r="F101" s="122"/>
      <c r="G101" s="112"/>
      <c r="H101" s="355"/>
      <c r="I101" s="356"/>
      <c r="J101" s="78"/>
      <c r="K101" s="78"/>
      <c r="L101" s="78"/>
      <c r="M101" s="78"/>
    </row>
    <row r="102" spans="1:13" ht="24.95" customHeight="1" x14ac:dyDescent="0.2">
      <c r="A102" s="7">
        <v>96</v>
      </c>
      <c r="B102" s="131"/>
      <c r="C102" s="100"/>
      <c r="D102" s="17"/>
      <c r="E102" s="122"/>
      <c r="F102" s="122"/>
      <c r="G102" s="112"/>
      <c r="H102" s="355"/>
      <c r="I102" s="356"/>
      <c r="J102" s="78"/>
      <c r="K102" s="78"/>
      <c r="L102" s="78"/>
      <c r="M102" s="78"/>
    </row>
    <row r="103" spans="1:13" ht="24.95" customHeight="1" x14ac:dyDescent="0.2">
      <c r="A103" s="7">
        <v>97</v>
      </c>
      <c r="B103" s="131"/>
      <c r="C103" s="100"/>
      <c r="D103" s="17"/>
      <c r="E103" s="122"/>
      <c r="F103" s="122"/>
      <c r="G103" s="112"/>
      <c r="H103" s="355"/>
      <c r="I103" s="356"/>
      <c r="J103" s="78"/>
      <c r="K103" s="78"/>
      <c r="L103" s="78"/>
      <c r="M103" s="78"/>
    </row>
    <row r="104" spans="1:13" ht="24.95" customHeight="1" x14ac:dyDescent="0.2">
      <c r="A104" s="7">
        <v>98</v>
      </c>
      <c r="B104" s="131"/>
      <c r="C104" s="100"/>
      <c r="D104" s="17"/>
      <c r="E104" s="122"/>
      <c r="F104" s="122"/>
      <c r="G104" s="112"/>
      <c r="H104" s="355"/>
      <c r="I104" s="356"/>
      <c r="J104" s="78"/>
      <c r="K104" s="78"/>
      <c r="L104" s="78"/>
      <c r="M104" s="78"/>
    </row>
    <row r="105" spans="1:13" ht="24.95" customHeight="1" x14ac:dyDescent="0.2">
      <c r="A105" s="7">
        <v>99</v>
      </c>
      <c r="B105" s="131"/>
      <c r="C105" s="100"/>
      <c r="D105" s="17"/>
      <c r="E105" s="122"/>
      <c r="F105" s="122"/>
      <c r="G105" s="112"/>
      <c r="H105" s="355"/>
      <c r="I105" s="356"/>
      <c r="J105" s="78"/>
      <c r="K105" s="78"/>
      <c r="L105" s="78"/>
      <c r="M105" s="78"/>
    </row>
    <row r="106" spans="1:13" ht="24.95" customHeight="1" x14ac:dyDescent="0.2">
      <c r="A106" s="7">
        <v>100</v>
      </c>
      <c r="B106" s="131"/>
      <c r="C106" s="100"/>
      <c r="D106" s="17"/>
      <c r="E106" s="122"/>
      <c r="F106" s="122"/>
      <c r="G106" s="112"/>
      <c r="H106" s="355"/>
      <c r="I106" s="356"/>
      <c r="J106" s="78"/>
      <c r="K106" s="78"/>
      <c r="L106" s="78"/>
      <c r="M106" s="78"/>
    </row>
    <row r="107" spans="1:13" ht="24.95" customHeight="1" x14ac:dyDescent="0.2">
      <c r="A107" s="7">
        <v>101</v>
      </c>
      <c r="B107" s="131"/>
      <c r="C107" s="100"/>
      <c r="D107" s="17"/>
      <c r="E107" s="122"/>
      <c r="F107" s="122"/>
      <c r="G107" s="112"/>
      <c r="H107" s="355"/>
      <c r="I107" s="356"/>
      <c r="J107" s="78"/>
      <c r="K107" s="78"/>
      <c r="L107" s="78"/>
      <c r="M107" s="78"/>
    </row>
    <row r="108" spans="1:13" ht="24.95" customHeight="1" x14ac:dyDescent="0.2">
      <c r="A108" s="7">
        <v>102</v>
      </c>
      <c r="B108" s="131"/>
      <c r="C108" s="100"/>
      <c r="D108" s="17"/>
      <c r="E108" s="122"/>
      <c r="F108" s="122"/>
      <c r="G108" s="112"/>
      <c r="H108" s="355"/>
      <c r="I108" s="356"/>
      <c r="J108" s="78"/>
      <c r="K108" s="78"/>
      <c r="L108" s="78"/>
      <c r="M108" s="78"/>
    </row>
    <row r="109" spans="1:13" ht="24.95" customHeight="1" x14ac:dyDescent="0.2">
      <c r="A109" s="7">
        <v>103</v>
      </c>
      <c r="B109" s="131"/>
      <c r="C109" s="100"/>
      <c r="D109" s="17"/>
      <c r="E109" s="122"/>
      <c r="F109" s="122"/>
      <c r="G109" s="112"/>
      <c r="H109" s="355"/>
      <c r="I109" s="356"/>
      <c r="J109" s="78"/>
      <c r="K109" s="78"/>
      <c r="L109" s="78"/>
      <c r="M109" s="78"/>
    </row>
    <row r="110" spans="1:13" ht="24.95" customHeight="1" x14ac:dyDescent="0.2">
      <c r="A110" s="7">
        <v>104</v>
      </c>
      <c r="B110" s="131"/>
      <c r="C110" s="100"/>
      <c r="D110" s="17"/>
      <c r="E110" s="122"/>
      <c r="F110" s="122"/>
      <c r="G110" s="112"/>
      <c r="H110" s="355"/>
      <c r="I110" s="356"/>
      <c r="J110" s="78"/>
      <c r="K110" s="78"/>
      <c r="L110" s="78"/>
      <c r="M110" s="78"/>
    </row>
    <row r="111" spans="1:13" ht="24.95" customHeight="1" x14ac:dyDescent="0.2">
      <c r="A111" s="7">
        <v>105</v>
      </c>
      <c r="B111" s="131"/>
      <c r="C111" s="100"/>
      <c r="D111" s="17"/>
      <c r="E111" s="122"/>
      <c r="F111" s="122"/>
      <c r="G111" s="112"/>
      <c r="H111" s="355"/>
      <c r="I111" s="356"/>
      <c r="J111" s="78"/>
      <c r="K111" s="78"/>
      <c r="L111" s="78"/>
      <c r="M111" s="78"/>
    </row>
    <row r="112" spans="1:13" ht="24.95" customHeight="1" x14ac:dyDescent="0.2">
      <c r="A112" s="7">
        <v>106</v>
      </c>
      <c r="B112" s="131"/>
      <c r="C112" s="100"/>
      <c r="D112" s="17"/>
      <c r="E112" s="122"/>
      <c r="F112" s="122"/>
      <c r="G112" s="112"/>
      <c r="H112" s="355"/>
      <c r="I112" s="356"/>
      <c r="J112" s="78"/>
      <c r="K112" s="78"/>
      <c r="L112" s="78"/>
      <c r="M112" s="78"/>
    </row>
    <row r="113" spans="1:13" ht="24.95" customHeight="1" x14ac:dyDescent="0.2">
      <c r="A113" s="7">
        <v>107</v>
      </c>
      <c r="B113" s="131"/>
      <c r="C113" s="100"/>
      <c r="D113" s="17"/>
      <c r="E113" s="122"/>
      <c r="F113" s="122"/>
      <c r="G113" s="112"/>
      <c r="H113" s="355"/>
      <c r="I113" s="356"/>
      <c r="J113" s="78"/>
      <c r="K113" s="78"/>
      <c r="L113" s="78"/>
      <c r="M113" s="78"/>
    </row>
    <row r="114" spans="1:13" ht="24.95" customHeight="1" x14ac:dyDescent="0.2">
      <c r="A114" s="7">
        <v>108</v>
      </c>
      <c r="B114" s="131"/>
      <c r="C114" s="100"/>
      <c r="D114" s="17"/>
      <c r="E114" s="122"/>
      <c r="F114" s="122"/>
      <c r="G114" s="112"/>
      <c r="H114" s="355"/>
      <c r="I114" s="356"/>
      <c r="J114" s="78"/>
      <c r="K114" s="78"/>
      <c r="L114" s="78"/>
      <c r="M114" s="78"/>
    </row>
    <row r="115" spans="1:13" ht="24.95" customHeight="1" x14ac:dyDescent="0.2">
      <c r="A115" s="7">
        <v>109</v>
      </c>
      <c r="B115" s="131"/>
      <c r="C115" s="100"/>
      <c r="D115" s="17"/>
      <c r="E115" s="122"/>
      <c r="F115" s="122"/>
      <c r="G115" s="112"/>
      <c r="H115" s="355"/>
      <c r="I115" s="356"/>
      <c r="J115" s="78"/>
      <c r="K115" s="78"/>
      <c r="L115" s="78"/>
      <c r="M115" s="78"/>
    </row>
    <row r="116" spans="1:13" ht="24.95" customHeight="1" x14ac:dyDescent="0.2">
      <c r="A116" s="7">
        <v>110</v>
      </c>
      <c r="B116" s="131"/>
      <c r="C116" s="100"/>
      <c r="D116" s="17"/>
      <c r="E116" s="122"/>
      <c r="F116" s="122"/>
      <c r="G116" s="112"/>
      <c r="H116" s="355"/>
      <c r="I116" s="356"/>
      <c r="J116" s="78"/>
      <c r="K116" s="78"/>
      <c r="L116" s="78"/>
      <c r="M116" s="78"/>
    </row>
    <row r="117" spans="1:13" ht="24.95" customHeight="1" x14ac:dyDescent="0.2">
      <c r="A117" s="7">
        <v>111</v>
      </c>
      <c r="B117" s="131"/>
      <c r="C117" s="100"/>
      <c r="D117" s="17"/>
      <c r="E117" s="122"/>
      <c r="F117" s="122"/>
      <c r="G117" s="112"/>
      <c r="H117" s="355"/>
      <c r="I117" s="356"/>
      <c r="J117" s="78"/>
      <c r="K117" s="78"/>
      <c r="L117" s="78"/>
      <c r="M117" s="78"/>
    </row>
    <row r="118" spans="1:13" ht="24.95" customHeight="1" x14ac:dyDescent="0.2">
      <c r="A118" s="7">
        <v>112</v>
      </c>
      <c r="B118" s="131"/>
      <c r="C118" s="100"/>
      <c r="D118" s="17"/>
      <c r="E118" s="122"/>
      <c r="F118" s="122"/>
      <c r="G118" s="112"/>
      <c r="H118" s="355"/>
      <c r="I118" s="356"/>
      <c r="J118" s="78"/>
      <c r="K118" s="78"/>
      <c r="L118" s="78"/>
      <c r="M118" s="78"/>
    </row>
    <row r="119" spans="1:13" ht="24.95" customHeight="1" x14ac:dyDescent="0.2">
      <c r="A119" s="7">
        <v>113</v>
      </c>
      <c r="B119" s="131"/>
      <c r="C119" s="100"/>
      <c r="D119" s="17"/>
      <c r="E119" s="122"/>
      <c r="F119" s="122"/>
      <c r="G119" s="112"/>
      <c r="H119" s="355"/>
      <c r="I119" s="356"/>
      <c r="J119" s="78"/>
      <c r="K119" s="78"/>
      <c r="L119" s="78"/>
      <c r="M119" s="78"/>
    </row>
    <row r="120" spans="1:13" ht="24.95" customHeight="1" x14ac:dyDescent="0.2">
      <c r="A120" s="7">
        <v>114</v>
      </c>
      <c r="B120" s="131"/>
      <c r="C120" s="100"/>
      <c r="D120" s="17"/>
      <c r="E120" s="122"/>
      <c r="F120" s="122"/>
      <c r="G120" s="112"/>
      <c r="H120" s="355"/>
      <c r="I120" s="356"/>
      <c r="J120" s="78"/>
      <c r="K120" s="78"/>
      <c r="L120" s="78"/>
      <c r="M120" s="78"/>
    </row>
    <row r="121" spans="1:13" ht="24.95" customHeight="1" x14ac:dyDescent="0.2">
      <c r="A121" s="7">
        <v>115</v>
      </c>
      <c r="B121" s="131"/>
      <c r="C121" s="100"/>
      <c r="D121" s="17"/>
      <c r="E121" s="122"/>
      <c r="F121" s="122"/>
      <c r="G121" s="112"/>
      <c r="H121" s="355"/>
      <c r="I121" s="356"/>
      <c r="J121" s="78"/>
      <c r="K121" s="78"/>
      <c r="L121" s="78"/>
      <c r="M121" s="78"/>
    </row>
    <row r="122" spans="1:13" ht="24.95" customHeight="1" x14ac:dyDescent="0.2">
      <c r="A122" s="7">
        <v>116</v>
      </c>
      <c r="B122" s="131"/>
      <c r="C122" s="100"/>
      <c r="D122" s="17"/>
      <c r="E122" s="122"/>
      <c r="F122" s="122"/>
      <c r="G122" s="112"/>
      <c r="H122" s="355"/>
      <c r="I122" s="356"/>
      <c r="J122" s="78"/>
      <c r="K122" s="78"/>
      <c r="L122" s="78"/>
      <c r="M122" s="78"/>
    </row>
    <row r="123" spans="1:13" ht="24.95" customHeight="1" x14ac:dyDescent="0.2">
      <c r="A123" s="7">
        <v>117</v>
      </c>
      <c r="B123" s="131"/>
      <c r="C123" s="100"/>
      <c r="D123" s="17"/>
      <c r="E123" s="122"/>
      <c r="F123" s="122"/>
      <c r="G123" s="112"/>
      <c r="H123" s="355"/>
      <c r="I123" s="356"/>
      <c r="J123" s="78"/>
      <c r="K123" s="78"/>
      <c r="L123" s="78"/>
      <c r="M123" s="78"/>
    </row>
    <row r="124" spans="1:13" ht="24.95" customHeight="1" x14ac:dyDescent="0.2">
      <c r="A124" s="7">
        <v>118</v>
      </c>
      <c r="B124" s="131"/>
      <c r="C124" s="100"/>
      <c r="D124" s="17"/>
      <c r="E124" s="122"/>
      <c r="F124" s="122"/>
      <c r="G124" s="112"/>
      <c r="H124" s="355"/>
      <c r="I124" s="356"/>
      <c r="J124" s="78"/>
      <c r="K124" s="78"/>
      <c r="L124" s="78"/>
      <c r="M124" s="78"/>
    </row>
    <row r="125" spans="1:13" ht="24.95" customHeight="1" x14ac:dyDescent="0.2">
      <c r="A125" s="7">
        <v>119</v>
      </c>
      <c r="B125" s="131"/>
      <c r="C125" s="100"/>
      <c r="D125" s="17"/>
      <c r="E125" s="122"/>
      <c r="F125" s="122"/>
      <c r="G125" s="112"/>
      <c r="H125" s="355"/>
      <c r="I125" s="356"/>
      <c r="J125" s="78"/>
      <c r="K125" s="78"/>
      <c r="L125" s="78"/>
      <c r="M125" s="78"/>
    </row>
    <row r="126" spans="1:13" ht="24.95" customHeight="1" x14ac:dyDescent="0.2">
      <c r="A126" s="7">
        <v>120</v>
      </c>
      <c r="B126" s="131"/>
      <c r="C126" s="100"/>
      <c r="D126" s="17"/>
      <c r="E126" s="122"/>
      <c r="F126" s="122"/>
      <c r="G126" s="112"/>
      <c r="H126" s="355"/>
      <c r="I126" s="356"/>
      <c r="J126" s="78"/>
      <c r="K126" s="78"/>
      <c r="L126" s="78"/>
      <c r="M126" s="78"/>
    </row>
    <row r="127" spans="1:13" ht="24.95" customHeight="1" x14ac:dyDescent="0.2">
      <c r="A127" s="7">
        <v>121</v>
      </c>
      <c r="B127" s="131"/>
      <c r="C127" s="100"/>
      <c r="D127" s="17"/>
      <c r="E127" s="122"/>
      <c r="F127" s="122"/>
      <c r="G127" s="112"/>
      <c r="H127" s="355"/>
      <c r="I127" s="356"/>
      <c r="J127" s="78"/>
      <c r="K127" s="78"/>
      <c r="L127" s="78"/>
      <c r="M127" s="78"/>
    </row>
    <row r="128" spans="1:13" ht="24.95" customHeight="1" x14ac:dyDescent="0.2">
      <c r="A128" s="7">
        <v>122</v>
      </c>
      <c r="B128" s="131"/>
      <c r="C128" s="100"/>
      <c r="D128" s="17"/>
      <c r="E128" s="122"/>
      <c r="F128" s="122"/>
      <c r="G128" s="112"/>
      <c r="H128" s="355"/>
      <c r="I128" s="356"/>
      <c r="J128" s="78"/>
      <c r="K128" s="78"/>
      <c r="L128" s="78"/>
      <c r="M128" s="78"/>
    </row>
    <row r="129" spans="1:13" ht="24.95" customHeight="1" x14ac:dyDescent="0.2">
      <c r="A129" s="7">
        <v>123</v>
      </c>
      <c r="B129" s="131"/>
      <c r="C129" s="100"/>
      <c r="D129" s="17"/>
      <c r="E129" s="122"/>
      <c r="F129" s="122"/>
      <c r="G129" s="112"/>
      <c r="H129" s="355"/>
      <c r="I129" s="356"/>
      <c r="J129" s="78"/>
      <c r="K129" s="78"/>
      <c r="L129" s="78"/>
      <c r="M129" s="78"/>
    </row>
    <row r="130" spans="1:13" ht="24.95" customHeight="1" x14ac:dyDescent="0.2">
      <c r="A130" s="7">
        <v>124</v>
      </c>
      <c r="B130" s="131"/>
      <c r="C130" s="100"/>
      <c r="D130" s="17"/>
      <c r="E130" s="122"/>
      <c r="F130" s="122"/>
      <c r="G130" s="112"/>
      <c r="H130" s="355"/>
      <c r="I130" s="356"/>
      <c r="J130" s="78"/>
      <c r="K130" s="78"/>
      <c r="L130" s="78"/>
      <c r="M130" s="78"/>
    </row>
    <row r="131" spans="1:13" ht="24.95" customHeight="1" x14ac:dyDescent="0.2">
      <c r="A131" s="7">
        <v>125</v>
      </c>
      <c r="B131" s="131"/>
      <c r="C131" s="100"/>
      <c r="D131" s="17"/>
      <c r="E131" s="122"/>
      <c r="F131" s="122"/>
      <c r="G131" s="112"/>
      <c r="H131" s="355"/>
      <c r="I131" s="356"/>
      <c r="J131" s="78"/>
      <c r="K131" s="78"/>
      <c r="L131" s="78"/>
      <c r="M131" s="78"/>
    </row>
    <row r="132" spans="1:13" ht="24.95" customHeight="1" x14ac:dyDescent="0.2">
      <c r="A132" s="7">
        <v>126</v>
      </c>
      <c r="B132" s="131"/>
      <c r="C132" s="100"/>
      <c r="D132" s="17"/>
      <c r="E132" s="122"/>
      <c r="F132" s="122"/>
      <c r="G132" s="112"/>
      <c r="H132" s="355"/>
      <c r="I132" s="356"/>
      <c r="J132" s="78"/>
      <c r="K132" s="78"/>
      <c r="L132" s="78"/>
      <c r="M132" s="78"/>
    </row>
    <row r="133" spans="1:13" ht="24.95" customHeight="1" x14ac:dyDescent="0.2">
      <c r="A133" s="7">
        <v>127</v>
      </c>
      <c r="B133" s="131"/>
      <c r="C133" s="100"/>
      <c r="D133" s="17"/>
      <c r="E133" s="122"/>
      <c r="F133" s="122"/>
      <c r="G133" s="112"/>
      <c r="H133" s="355"/>
      <c r="I133" s="356"/>
      <c r="J133" s="78"/>
      <c r="K133" s="78"/>
      <c r="L133" s="78"/>
      <c r="M133" s="78"/>
    </row>
    <row r="134" spans="1:13" ht="24.95" customHeight="1" x14ac:dyDescent="0.2">
      <c r="A134" s="7">
        <v>128</v>
      </c>
      <c r="B134" s="131"/>
      <c r="C134" s="100"/>
      <c r="D134" s="17"/>
      <c r="E134" s="122"/>
      <c r="F134" s="122"/>
      <c r="G134" s="112"/>
      <c r="H134" s="355"/>
      <c r="I134" s="356"/>
      <c r="J134" s="78"/>
      <c r="K134" s="78"/>
      <c r="L134" s="78"/>
      <c r="M134" s="78"/>
    </row>
    <row r="135" spans="1:13" ht="24.95" customHeight="1" x14ac:dyDescent="0.2">
      <c r="A135" s="7">
        <v>129</v>
      </c>
      <c r="B135" s="131"/>
      <c r="C135" s="100"/>
      <c r="D135" s="17"/>
      <c r="E135" s="122"/>
      <c r="F135" s="122"/>
      <c r="G135" s="112"/>
      <c r="H135" s="355"/>
      <c r="I135" s="356"/>
      <c r="J135" s="78"/>
      <c r="K135" s="78"/>
      <c r="L135" s="78"/>
      <c r="M135" s="78"/>
    </row>
    <row r="136" spans="1:13" ht="24.95" customHeight="1" x14ac:dyDescent="0.2">
      <c r="A136" s="7">
        <v>130</v>
      </c>
      <c r="B136" s="131"/>
      <c r="C136" s="100"/>
      <c r="D136" s="17"/>
      <c r="E136" s="122"/>
      <c r="F136" s="122"/>
      <c r="G136" s="112"/>
      <c r="H136" s="355"/>
      <c r="I136" s="356"/>
      <c r="J136" s="78"/>
      <c r="K136" s="78"/>
      <c r="L136" s="78"/>
      <c r="M136" s="78"/>
    </row>
    <row r="137" spans="1:13" ht="24.95" customHeight="1" x14ac:dyDescent="0.2">
      <c r="A137" s="7">
        <v>131</v>
      </c>
      <c r="B137" s="131"/>
      <c r="C137" s="100"/>
      <c r="D137" s="17"/>
      <c r="E137" s="122"/>
      <c r="F137" s="122"/>
      <c r="G137" s="112"/>
      <c r="H137" s="355"/>
      <c r="I137" s="356"/>
      <c r="J137" s="78"/>
      <c r="K137" s="78"/>
      <c r="L137" s="78"/>
      <c r="M137" s="78"/>
    </row>
    <row r="138" spans="1:13" ht="24.95" customHeight="1" x14ac:dyDescent="0.2">
      <c r="A138" s="7">
        <v>132</v>
      </c>
      <c r="B138" s="131"/>
      <c r="C138" s="100"/>
      <c r="D138" s="17"/>
      <c r="E138" s="122"/>
      <c r="F138" s="122"/>
      <c r="G138" s="112"/>
      <c r="H138" s="355"/>
      <c r="I138" s="356"/>
      <c r="J138" s="78"/>
      <c r="K138" s="78"/>
      <c r="L138" s="78"/>
      <c r="M138" s="78"/>
    </row>
    <row r="139" spans="1:13" ht="24.95" customHeight="1" x14ac:dyDescent="0.2">
      <c r="A139" s="7">
        <v>133</v>
      </c>
      <c r="B139" s="131"/>
      <c r="C139" s="100"/>
      <c r="D139" s="17"/>
      <c r="E139" s="122"/>
      <c r="F139" s="122"/>
      <c r="G139" s="112"/>
      <c r="H139" s="355"/>
      <c r="I139" s="356"/>
      <c r="J139" s="78"/>
      <c r="K139" s="78"/>
      <c r="L139" s="78"/>
      <c r="M139" s="78"/>
    </row>
    <row r="140" spans="1:13" ht="24.95" customHeight="1" x14ac:dyDescent="0.2">
      <c r="A140" s="7">
        <v>134</v>
      </c>
      <c r="B140" s="131"/>
      <c r="C140" s="100"/>
      <c r="D140" s="17"/>
      <c r="E140" s="122"/>
      <c r="F140" s="122"/>
      <c r="G140" s="112"/>
      <c r="H140" s="355"/>
      <c r="I140" s="356"/>
      <c r="J140" s="78"/>
      <c r="K140" s="78"/>
      <c r="L140" s="78"/>
      <c r="M140" s="78"/>
    </row>
    <row r="141" spans="1:13" ht="24.95" customHeight="1" x14ac:dyDescent="0.2">
      <c r="A141" s="7">
        <v>135</v>
      </c>
      <c r="B141" s="131"/>
      <c r="C141" s="100"/>
      <c r="D141" s="17"/>
      <c r="E141" s="122"/>
      <c r="F141" s="122"/>
      <c r="G141" s="112"/>
      <c r="H141" s="355"/>
      <c r="I141" s="356"/>
      <c r="J141" s="78"/>
      <c r="K141" s="78"/>
      <c r="L141" s="78"/>
      <c r="M141" s="78"/>
    </row>
    <row r="142" spans="1:13" ht="24.95" customHeight="1" x14ac:dyDescent="0.2">
      <c r="A142" s="7">
        <v>136</v>
      </c>
      <c r="B142" s="131"/>
      <c r="C142" s="100"/>
      <c r="D142" s="17"/>
      <c r="E142" s="122"/>
      <c r="F142" s="122"/>
      <c r="G142" s="112"/>
      <c r="H142" s="355"/>
      <c r="I142" s="356"/>
      <c r="J142" s="78"/>
      <c r="K142" s="78"/>
      <c r="L142" s="78"/>
      <c r="M142" s="78"/>
    </row>
    <row r="143" spans="1:13" ht="24.95" customHeight="1" x14ac:dyDescent="0.2">
      <c r="A143" s="7">
        <v>137</v>
      </c>
      <c r="B143" s="131"/>
      <c r="C143" s="100"/>
      <c r="D143" s="17"/>
      <c r="E143" s="122"/>
      <c r="F143" s="122"/>
      <c r="G143" s="112"/>
      <c r="H143" s="355"/>
      <c r="I143" s="356"/>
      <c r="J143" s="78"/>
      <c r="K143" s="78"/>
      <c r="L143" s="78"/>
      <c r="M143" s="78"/>
    </row>
    <row r="144" spans="1:13" ht="24.95" customHeight="1" x14ac:dyDescent="0.2">
      <c r="A144" s="7">
        <v>138</v>
      </c>
      <c r="B144" s="131"/>
      <c r="C144" s="100"/>
      <c r="D144" s="17"/>
      <c r="E144" s="122"/>
      <c r="F144" s="122"/>
      <c r="G144" s="112"/>
      <c r="H144" s="355"/>
      <c r="I144" s="356"/>
      <c r="J144" s="78"/>
      <c r="K144" s="78"/>
      <c r="L144" s="78"/>
      <c r="M144" s="78"/>
    </row>
    <row r="145" spans="1:13" ht="24.95" customHeight="1" x14ac:dyDescent="0.2">
      <c r="A145" s="7">
        <v>139</v>
      </c>
      <c r="B145" s="131"/>
      <c r="C145" s="100"/>
      <c r="D145" s="17"/>
      <c r="E145" s="122"/>
      <c r="F145" s="122"/>
      <c r="G145" s="112"/>
      <c r="H145" s="355"/>
      <c r="I145" s="356"/>
      <c r="J145" s="78"/>
      <c r="K145" s="78"/>
      <c r="L145" s="78"/>
      <c r="M145" s="78"/>
    </row>
    <row r="146" spans="1:13" ht="24.95" customHeight="1" x14ac:dyDescent="0.2">
      <c r="A146" s="7">
        <v>140</v>
      </c>
      <c r="B146" s="131"/>
      <c r="C146" s="100"/>
      <c r="D146" s="17"/>
      <c r="E146" s="122"/>
      <c r="F146" s="122"/>
      <c r="G146" s="112"/>
      <c r="H146" s="355"/>
      <c r="I146" s="356"/>
      <c r="J146" s="78"/>
      <c r="K146" s="78"/>
      <c r="L146" s="78"/>
      <c r="M146" s="78"/>
    </row>
    <row r="147" spans="1:13" ht="24.95" customHeight="1" x14ac:dyDescent="0.2">
      <c r="A147" s="7">
        <v>141</v>
      </c>
      <c r="B147" s="131"/>
      <c r="C147" s="100"/>
      <c r="D147" s="17"/>
      <c r="E147" s="122"/>
      <c r="F147" s="122"/>
      <c r="G147" s="112"/>
      <c r="H147" s="355"/>
      <c r="I147" s="356"/>
      <c r="J147" s="78"/>
      <c r="K147" s="78"/>
      <c r="L147" s="78"/>
      <c r="M147" s="78"/>
    </row>
    <row r="148" spans="1:13" ht="24.95" customHeight="1" x14ac:dyDescent="0.2">
      <c r="A148" s="7">
        <v>142</v>
      </c>
      <c r="B148" s="131"/>
      <c r="C148" s="100"/>
      <c r="D148" s="17"/>
      <c r="E148" s="122"/>
      <c r="F148" s="122"/>
      <c r="G148" s="112"/>
      <c r="H148" s="355"/>
      <c r="I148" s="356"/>
      <c r="J148" s="78"/>
      <c r="K148" s="78"/>
      <c r="L148" s="78"/>
      <c r="M148" s="78"/>
    </row>
    <row r="149" spans="1:13" ht="24.95" customHeight="1" x14ac:dyDescent="0.2">
      <c r="A149" s="7">
        <v>143</v>
      </c>
      <c r="B149" s="131"/>
      <c r="C149" s="100"/>
      <c r="D149" s="17"/>
      <c r="E149" s="122"/>
      <c r="F149" s="122"/>
      <c r="G149" s="112"/>
      <c r="H149" s="355"/>
      <c r="I149" s="356"/>
      <c r="J149" s="78"/>
      <c r="K149" s="78"/>
      <c r="L149" s="78"/>
      <c r="M149" s="78"/>
    </row>
    <row r="150" spans="1:13" ht="24.95" customHeight="1" x14ac:dyDescent="0.2">
      <c r="A150" s="7">
        <v>144</v>
      </c>
      <c r="B150" s="131"/>
      <c r="C150" s="100"/>
      <c r="D150" s="17"/>
      <c r="E150" s="122"/>
      <c r="F150" s="122"/>
      <c r="G150" s="112"/>
      <c r="H150" s="355"/>
      <c r="I150" s="356"/>
      <c r="J150" s="78"/>
      <c r="K150" s="78"/>
      <c r="L150" s="78"/>
      <c r="M150" s="78"/>
    </row>
    <row r="151" spans="1:13" ht="24.95" customHeight="1" x14ac:dyDescent="0.2">
      <c r="A151" s="7">
        <v>145</v>
      </c>
      <c r="B151" s="131"/>
      <c r="C151" s="100"/>
      <c r="D151" s="17"/>
      <c r="E151" s="122"/>
      <c r="F151" s="122"/>
      <c r="G151" s="112"/>
      <c r="H151" s="355"/>
      <c r="I151" s="356"/>
      <c r="J151" s="78"/>
      <c r="K151" s="78"/>
      <c r="L151" s="78"/>
      <c r="M151" s="78"/>
    </row>
    <row r="152" spans="1:13" ht="24.95" customHeight="1" x14ac:dyDescent="0.2">
      <c r="A152" s="7">
        <v>146</v>
      </c>
      <c r="B152" s="131"/>
      <c r="C152" s="100"/>
      <c r="D152" s="17"/>
      <c r="E152" s="122"/>
      <c r="F152" s="122"/>
      <c r="G152" s="112"/>
      <c r="H152" s="355"/>
      <c r="I152" s="356"/>
      <c r="J152" s="78"/>
      <c r="K152" s="78"/>
      <c r="L152" s="78"/>
      <c r="M152" s="78"/>
    </row>
    <row r="153" spans="1:13" ht="24.95" customHeight="1" x14ac:dyDescent="0.2">
      <c r="A153" s="7">
        <v>147</v>
      </c>
      <c r="B153" s="131"/>
      <c r="C153" s="100"/>
      <c r="D153" s="17"/>
      <c r="E153" s="122"/>
      <c r="F153" s="122"/>
      <c r="G153" s="112"/>
      <c r="H153" s="355"/>
      <c r="I153" s="356"/>
      <c r="J153" s="78"/>
      <c r="K153" s="78"/>
      <c r="L153" s="78"/>
      <c r="M153" s="78"/>
    </row>
    <row r="154" spans="1:13" ht="24.95" customHeight="1" x14ac:dyDescent="0.2">
      <c r="A154" s="7">
        <v>148</v>
      </c>
      <c r="B154" s="131"/>
      <c r="C154" s="100"/>
      <c r="D154" s="17"/>
      <c r="E154" s="122"/>
      <c r="F154" s="122"/>
      <c r="G154" s="112"/>
      <c r="H154" s="355"/>
      <c r="I154" s="356"/>
      <c r="J154" s="78"/>
      <c r="K154" s="78"/>
      <c r="L154" s="78"/>
      <c r="M154" s="78"/>
    </row>
    <row r="155" spans="1:13" ht="24.95" customHeight="1" x14ac:dyDescent="0.2">
      <c r="A155" s="7">
        <v>149</v>
      </c>
      <c r="B155" s="131"/>
      <c r="C155" s="100"/>
      <c r="D155" s="17"/>
      <c r="E155" s="122"/>
      <c r="F155" s="122"/>
      <c r="G155" s="112"/>
      <c r="H155" s="355"/>
      <c r="I155" s="356"/>
      <c r="J155" s="78"/>
      <c r="K155" s="78"/>
      <c r="L155" s="78"/>
      <c r="M155" s="78"/>
    </row>
    <row r="156" spans="1:13" ht="24.95" customHeight="1" x14ac:dyDescent="0.2">
      <c r="A156" s="7">
        <v>150</v>
      </c>
      <c r="B156" s="131"/>
      <c r="C156" s="100"/>
      <c r="D156" s="17"/>
      <c r="E156" s="122"/>
      <c r="F156" s="122"/>
      <c r="G156" s="112"/>
      <c r="H156" s="355"/>
      <c r="I156" s="356"/>
      <c r="J156" s="78"/>
      <c r="K156" s="78"/>
      <c r="L156" s="78"/>
      <c r="M156" s="78"/>
    </row>
    <row r="157" spans="1:13" ht="24.95" customHeight="1" x14ac:dyDescent="0.2">
      <c r="A157" s="7">
        <v>151</v>
      </c>
      <c r="B157" s="131"/>
      <c r="C157" s="100"/>
      <c r="D157" s="17"/>
      <c r="E157" s="122"/>
      <c r="F157" s="122"/>
      <c r="G157" s="112"/>
      <c r="H157" s="355"/>
      <c r="I157" s="356"/>
      <c r="J157" s="78"/>
      <c r="K157" s="78"/>
      <c r="L157" s="78"/>
      <c r="M157" s="78"/>
    </row>
    <row r="158" spans="1:13" ht="24.95" customHeight="1" x14ac:dyDescent="0.2">
      <c r="A158" s="7">
        <v>152</v>
      </c>
      <c r="B158" s="131"/>
      <c r="C158" s="100"/>
      <c r="D158" s="17"/>
      <c r="E158" s="122"/>
      <c r="F158" s="122"/>
      <c r="G158" s="112"/>
      <c r="H158" s="355"/>
      <c r="I158" s="356"/>
      <c r="J158" s="78"/>
      <c r="K158" s="78"/>
      <c r="L158" s="78"/>
      <c r="M158" s="78"/>
    </row>
    <row r="159" spans="1:13" ht="24.95" customHeight="1" x14ac:dyDescent="0.2">
      <c r="A159" s="7">
        <v>153</v>
      </c>
      <c r="B159" s="131"/>
      <c r="C159" s="100"/>
      <c r="D159" s="17"/>
      <c r="E159" s="122"/>
      <c r="F159" s="122"/>
      <c r="G159" s="112"/>
      <c r="H159" s="355"/>
      <c r="I159" s="356"/>
      <c r="J159" s="78"/>
      <c r="K159" s="78"/>
      <c r="L159" s="78"/>
      <c r="M159" s="78"/>
    </row>
    <row r="160" spans="1:13" ht="24.95" customHeight="1" x14ac:dyDescent="0.2">
      <c r="A160" s="7">
        <v>154</v>
      </c>
      <c r="B160" s="131"/>
      <c r="C160" s="100"/>
      <c r="D160" s="17"/>
      <c r="E160" s="122"/>
      <c r="F160" s="122"/>
      <c r="G160" s="112"/>
      <c r="H160" s="355"/>
      <c r="I160" s="356"/>
      <c r="J160" s="78"/>
      <c r="K160" s="78"/>
      <c r="L160" s="78"/>
      <c r="M160" s="78"/>
    </row>
    <row r="161" spans="1:13" ht="24.95" customHeight="1" x14ac:dyDescent="0.2">
      <c r="A161" s="7">
        <v>155</v>
      </c>
      <c r="B161" s="131"/>
      <c r="C161" s="100"/>
      <c r="D161" s="17"/>
      <c r="E161" s="122"/>
      <c r="F161" s="122"/>
      <c r="G161" s="112"/>
      <c r="H161" s="355"/>
      <c r="I161" s="356"/>
      <c r="J161" s="78"/>
      <c r="K161" s="78"/>
      <c r="L161" s="78"/>
      <c r="M161" s="78"/>
    </row>
    <row r="162" spans="1:13" ht="24.95" customHeight="1" x14ac:dyDescent="0.2">
      <c r="A162" s="7">
        <v>156</v>
      </c>
      <c r="B162" s="131"/>
      <c r="C162" s="100"/>
      <c r="D162" s="17"/>
      <c r="E162" s="122"/>
      <c r="F162" s="122"/>
      <c r="G162" s="112"/>
      <c r="H162" s="355"/>
      <c r="I162" s="356"/>
      <c r="J162" s="78"/>
      <c r="K162" s="78"/>
      <c r="L162" s="78"/>
      <c r="M162" s="78"/>
    </row>
    <row r="163" spans="1:13" ht="24.95" customHeight="1" x14ac:dyDescent="0.2">
      <c r="A163" s="7">
        <v>157</v>
      </c>
      <c r="B163" s="131"/>
      <c r="C163" s="100"/>
      <c r="D163" s="17"/>
      <c r="E163" s="122"/>
      <c r="F163" s="122"/>
      <c r="G163" s="112"/>
      <c r="H163" s="355"/>
      <c r="I163" s="356"/>
      <c r="J163" s="78"/>
      <c r="K163" s="78"/>
      <c r="L163" s="78"/>
      <c r="M163" s="78"/>
    </row>
    <row r="164" spans="1:13" ht="24.95" customHeight="1" x14ac:dyDescent="0.2">
      <c r="A164" s="7">
        <v>158</v>
      </c>
      <c r="B164" s="131"/>
      <c r="C164" s="100"/>
      <c r="D164" s="17"/>
      <c r="E164" s="122"/>
      <c r="F164" s="122"/>
      <c r="G164" s="112"/>
      <c r="H164" s="355"/>
      <c r="I164" s="356"/>
      <c r="J164" s="78"/>
      <c r="K164" s="78"/>
      <c r="L164" s="78"/>
      <c r="M164" s="78"/>
    </row>
    <row r="165" spans="1:13" ht="24.95" customHeight="1" x14ac:dyDescent="0.2">
      <c r="A165" s="7">
        <v>159</v>
      </c>
      <c r="B165" s="131"/>
      <c r="C165" s="100"/>
      <c r="D165" s="17"/>
      <c r="E165" s="122"/>
      <c r="F165" s="122"/>
      <c r="G165" s="112"/>
      <c r="H165" s="355"/>
      <c r="I165" s="356"/>
      <c r="J165" s="78"/>
      <c r="K165" s="78"/>
      <c r="L165" s="78"/>
      <c r="M165" s="78"/>
    </row>
    <row r="166" spans="1:13" ht="24.95" customHeight="1" x14ac:dyDescent="0.2">
      <c r="A166" s="7">
        <v>160</v>
      </c>
      <c r="B166" s="131"/>
      <c r="C166" s="100"/>
      <c r="D166" s="17"/>
      <c r="E166" s="122"/>
      <c r="F166" s="122"/>
      <c r="G166" s="112"/>
      <c r="H166" s="355"/>
      <c r="I166" s="356"/>
      <c r="J166" s="78"/>
      <c r="K166" s="78"/>
      <c r="L166" s="78"/>
      <c r="M166" s="78"/>
    </row>
    <row r="167" spans="1:13" ht="24.95" customHeight="1" x14ac:dyDescent="0.2">
      <c r="A167" s="7">
        <v>161</v>
      </c>
      <c r="B167" s="131"/>
      <c r="C167" s="100"/>
      <c r="D167" s="17"/>
      <c r="E167" s="122"/>
      <c r="F167" s="122"/>
      <c r="G167" s="112"/>
      <c r="H167" s="355"/>
      <c r="I167" s="356"/>
      <c r="J167" s="78"/>
      <c r="K167" s="78"/>
      <c r="L167" s="78"/>
      <c r="M167" s="78"/>
    </row>
    <row r="168" spans="1:13" ht="24.95" customHeight="1" x14ac:dyDescent="0.2">
      <c r="A168" s="7">
        <v>162</v>
      </c>
      <c r="B168" s="131"/>
      <c r="C168" s="100"/>
      <c r="D168" s="17"/>
      <c r="E168" s="122"/>
      <c r="F168" s="122"/>
      <c r="G168" s="112"/>
      <c r="H168" s="355"/>
      <c r="I168" s="356"/>
      <c r="J168" s="78"/>
      <c r="K168" s="78"/>
      <c r="L168" s="78"/>
      <c r="M168" s="78"/>
    </row>
    <row r="169" spans="1:13" ht="24.95" customHeight="1" x14ac:dyDescent="0.2">
      <c r="A169" s="7">
        <v>163</v>
      </c>
      <c r="B169" s="131"/>
      <c r="C169" s="100"/>
      <c r="D169" s="17"/>
      <c r="E169" s="122"/>
      <c r="F169" s="122"/>
      <c r="G169" s="112"/>
      <c r="H169" s="355"/>
      <c r="I169" s="356"/>
      <c r="J169" s="78"/>
      <c r="K169" s="78"/>
      <c r="L169" s="78"/>
      <c r="M169" s="78"/>
    </row>
    <row r="170" spans="1:13" ht="24.95" customHeight="1" x14ac:dyDescent="0.2">
      <c r="A170" s="7">
        <v>164</v>
      </c>
      <c r="B170" s="131"/>
      <c r="C170" s="100"/>
      <c r="D170" s="17"/>
      <c r="E170" s="122"/>
      <c r="F170" s="122"/>
      <c r="G170" s="112"/>
      <c r="H170" s="355"/>
      <c r="I170" s="356"/>
      <c r="J170" s="78"/>
      <c r="K170" s="78"/>
      <c r="L170" s="78"/>
      <c r="M170" s="78"/>
    </row>
    <row r="171" spans="1:13" ht="24.95" customHeight="1" x14ac:dyDescent="0.2">
      <c r="A171" s="7">
        <v>165</v>
      </c>
      <c r="B171" s="131"/>
      <c r="C171" s="100"/>
      <c r="D171" s="17"/>
      <c r="E171" s="122"/>
      <c r="F171" s="122"/>
      <c r="G171" s="112"/>
      <c r="H171" s="355"/>
      <c r="I171" s="356"/>
      <c r="J171" s="78"/>
      <c r="K171" s="78"/>
      <c r="L171" s="78"/>
      <c r="M171" s="78"/>
    </row>
    <row r="172" spans="1:13" ht="24.95" customHeight="1" x14ac:dyDescent="0.2">
      <c r="A172" s="7">
        <v>166</v>
      </c>
      <c r="B172" s="131"/>
      <c r="C172" s="100"/>
      <c r="D172" s="17"/>
      <c r="E172" s="122"/>
      <c r="F172" s="122"/>
      <c r="G172" s="112"/>
      <c r="H172" s="355"/>
      <c r="I172" s="356"/>
      <c r="J172" s="78"/>
      <c r="K172" s="78"/>
      <c r="L172" s="78"/>
      <c r="M172" s="78"/>
    </row>
    <row r="173" spans="1:13" ht="24.95" customHeight="1" x14ac:dyDescent="0.2">
      <c r="A173" s="7">
        <v>167</v>
      </c>
      <c r="B173" s="131"/>
      <c r="C173" s="100"/>
      <c r="D173" s="17"/>
      <c r="E173" s="122"/>
      <c r="F173" s="122"/>
      <c r="G173" s="112"/>
      <c r="H173" s="355"/>
      <c r="I173" s="356"/>
      <c r="J173" s="78"/>
      <c r="K173" s="78"/>
      <c r="L173" s="78"/>
      <c r="M173" s="78"/>
    </row>
    <row r="174" spans="1:13" ht="24.95" customHeight="1" x14ac:dyDescent="0.2">
      <c r="A174" s="7">
        <v>168</v>
      </c>
      <c r="B174" s="131"/>
      <c r="C174" s="100"/>
      <c r="D174" s="17"/>
      <c r="E174" s="122"/>
      <c r="F174" s="122"/>
      <c r="G174" s="112"/>
      <c r="H174" s="355"/>
      <c r="I174" s="356"/>
      <c r="J174" s="78"/>
      <c r="K174" s="78"/>
      <c r="L174" s="78"/>
      <c r="M174" s="78"/>
    </row>
    <row r="175" spans="1:13" ht="24.95" customHeight="1" x14ac:dyDescent="0.2">
      <c r="A175" s="7">
        <v>169</v>
      </c>
      <c r="B175" s="131"/>
      <c r="C175" s="100"/>
      <c r="D175" s="17"/>
      <c r="E175" s="122"/>
      <c r="F175" s="122"/>
      <c r="G175" s="112"/>
      <c r="H175" s="355"/>
      <c r="I175" s="356"/>
      <c r="J175" s="78"/>
      <c r="K175" s="78"/>
      <c r="L175" s="78"/>
      <c r="M175" s="78"/>
    </row>
    <row r="176" spans="1:13" ht="24.95" customHeight="1" x14ac:dyDescent="0.2">
      <c r="A176" s="7">
        <v>170</v>
      </c>
      <c r="B176" s="131"/>
      <c r="C176" s="100"/>
      <c r="D176" s="17"/>
      <c r="E176" s="122"/>
      <c r="F176" s="122"/>
      <c r="G176" s="112"/>
      <c r="H176" s="355"/>
      <c r="I176" s="356"/>
      <c r="J176" s="78"/>
      <c r="K176" s="78"/>
      <c r="L176" s="78"/>
      <c r="M176" s="78"/>
    </row>
    <row r="177" spans="1:13" ht="24.95" customHeight="1" x14ac:dyDescent="0.2">
      <c r="A177" s="7">
        <v>171</v>
      </c>
      <c r="B177" s="131"/>
      <c r="C177" s="100"/>
      <c r="D177" s="17"/>
      <c r="E177" s="122"/>
      <c r="F177" s="122"/>
      <c r="G177" s="112"/>
      <c r="H177" s="355"/>
      <c r="I177" s="356"/>
      <c r="J177" s="78"/>
      <c r="K177" s="78"/>
      <c r="L177" s="78"/>
      <c r="M177" s="78"/>
    </row>
    <row r="178" spans="1:13" ht="24.95" customHeight="1" x14ac:dyDescent="0.2">
      <c r="A178" s="7">
        <v>172</v>
      </c>
      <c r="B178" s="131"/>
      <c r="C178" s="100"/>
      <c r="D178" s="17"/>
      <c r="E178" s="122"/>
      <c r="F178" s="122"/>
      <c r="G178" s="112"/>
      <c r="H178" s="355"/>
      <c r="I178" s="356"/>
      <c r="J178" s="78"/>
      <c r="K178" s="78"/>
      <c r="L178" s="78"/>
      <c r="M178" s="78"/>
    </row>
    <row r="179" spans="1:13" ht="24.95" customHeight="1" x14ac:dyDescent="0.2">
      <c r="A179" s="7">
        <v>173</v>
      </c>
      <c r="B179" s="131"/>
      <c r="C179" s="100"/>
      <c r="D179" s="17"/>
      <c r="E179" s="122"/>
      <c r="F179" s="122"/>
      <c r="G179" s="112"/>
      <c r="H179" s="355"/>
      <c r="I179" s="356"/>
      <c r="J179" s="78"/>
      <c r="K179" s="78"/>
      <c r="L179" s="78"/>
      <c r="M179" s="78"/>
    </row>
    <row r="180" spans="1:13" ht="24.95" customHeight="1" x14ac:dyDescent="0.2">
      <c r="A180" s="7">
        <v>174</v>
      </c>
      <c r="B180" s="131"/>
      <c r="C180" s="100"/>
      <c r="D180" s="17"/>
      <c r="E180" s="122"/>
      <c r="F180" s="122"/>
      <c r="G180" s="112"/>
      <c r="H180" s="355"/>
      <c r="I180" s="356"/>
      <c r="J180" s="78"/>
      <c r="K180" s="78"/>
      <c r="L180" s="78"/>
      <c r="M180" s="78"/>
    </row>
    <row r="181" spans="1:13" ht="24.95" customHeight="1" x14ac:dyDescent="0.2">
      <c r="A181" s="7">
        <v>175</v>
      </c>
      <c r="B181" s="131"/>
      <c r="C181" s="100"/>
      <c r="D181" s="17"/>
      <c r="E181" s="122"/>
      <c r="F181" s="122"/>
      <c r="G181" s="112"/>
      <c r="H181" s="355"/>
      <c r="I181" s="356"/>
      <c r="J181" s="78"/>
      <c r="K181" s="78"/>
      <c r="L181" s="78"/>
      <c r="M181" s="78"/>
    </row>
    <row r="182" spans="1:13" ht="24.95" customHeight="1" x14ac:dyDescent="0.2">
      <c r="A182" s="7">
        <v>176</v>
      </c>
      <c r="B182" s="131"/>
      <c r="C182" s="100"/>
      <c r="D182" s="17"/>
      <c r="E182" s="122"/>
      <c r="F182" s="122"/>
      <c r="G182" s="112"/>
      <c r="H182" s="355"/>
      <c r="I182" s="356"/>
      <c r="J182" s="78"/>
      <c r="K182" s="78"/>
      <c r="L182" s="78"/>
      <c r="M182" s="78"/>
    </row>
    <row r="183" spans="1:13" ht="24.95" customHeight="1" x14ac:dyDescent="0.2">
      <c r="A183" s="7">
        <v>177</v>
      </c>
      <c r="B183" s="131"/>
      <c r="C183" s="100"/>
      <c r="D183" s="17"/>
      <c r="E183" s="122"/>
      <c r="F183" s="122"/>
      <c r="G183" s="112"/>
      <c r="H183" s="355"/>
      <c r="I183" s="356"/>
      <c r="J183" s="78"/>
      <c r="K183" s="78"/>
      <c r="L183" s="78"/>
      <c r="M183" s="78"/>
    </row>
    <row r="184" spans="1:13" ht="24.95" customHeight="1" x14ac:dyDescent="0.2">
      <c r="A184" s="7">
        <v>178</v>
      </c>
      <c r="B184" s="131"/>
      <c r="C184" s="100"/>
      <c r="D184" s="17"/>
      <c r="E184" s="122"/>
      <c r="F184" s="122"/>
      <c r="G184" s="112"/>
      <c r="H184" s="355"/>
      <c r="I184" s="356"/>
      <c r="J184" s="78"/>
      <c r="K184" s="78"/>
      <c r="L184" s="78"/>
      <c r="M184" s="78"/>
    </row>
    <row r="185" spans="1:13" ht="24.95" customHeight="1" x14ac:dyDescent="0.2">
      <c r="A185" s="7">
        <v>179</v>
      </c>
      <c r="B185" s="131"/>
      <c r="C185" s="100"/>
      <c r="D185" s="17"/>
      <c r="E185" s="122"/>
      <c r="F185" s="122"/>
      <c r="G185" s="112"/>
      <c r="H185" s="355"/>
      <c r="I185" s="356"/>
      <c r="J185" s="78"/>
      <c r="K185" s="78"/>
      <c r="L185" s="78"/>
      <c r="M185" s="78"/>
    </row>
    <row r="186" spans="1:13" ht="24.95" customHeight="1" x14ac:dyDescent="0.2">
      <c r="A186" s="7">
        <v>180</v>
      </c>
      <c r="B186" s="131"/>
      <c r="C186" s="100"/>
      <c r="D186" s="17"/>
      <c r="E186" s="122"/>
      <c r="F186" s="122"/>
      <c r="G186" s="112"/>
      <c r="H186" s="355"/>
      <c r="I186" s="356"/>
      <c r="J186" s="78"/>
      <c r="K186" s="78"/>
      <c r="L186" s="78"/>
      <c r="M186" s="78"/>
    </row>
    <row r="187" spans="1:13" ht="24.95" customHeight="1" x14ac:dyDescent="0.2">
      <c r="A187" s="7">
        <v>181</v>
      </c>
      <c r="B187" s="131"/>
      <c r="C187" s="100"/>
      <c r="D187" s="17"/>
      <c r="E187" s="122"/>
      <c r="F187" s="122"/>
      <c r="G187" s="112"/>
      <c r="H187" s="355"/>
      <c r="I187" s="356"/>
      <c r="J187" s="78"/>
      <c r="K187" s="78"/>
      <c r="L187" s="78"/>
      <c r="M187" s="78"/>
    </row>
    <row r="188" spans="1:13" ht="24.95" customHeight="1" x14ac:dyDescent="0.2">
      <c r="A188" s="7">
        <v>182</v>
      </c>
      <c r="B188" s="131"/>
      <c r="C188" s="100"/>
      <c r="D188" s="17"/>
      <c r="E188" s="122"/>
      <c r="F188" s="122"/>
      <c r="G188" s="112"/>
      <c r="H188" s="355"/>
      <c r="I188" s="356"/>
      <c r="J188" s="78"/>
      <c r="K188" s="78"/>
      <c r="L188" s="78"/>
      <c r="M188" s="78"/>
    </row>
    <row r="189" spans="1:13" ht="24.95" customHeight="1" x14ac:dyDescent="0.2">
      <c r="A189" s="7">
        <v>183</v>
      </c>
      <c r="B189" s="131"/>
      <c r="C189" s="100"/>
      <c r="D189" s="17"/>
      <c r="E189" s="122"/>
      <c r="F189" s="122"/>
      <c r="G189" s="112"/>
      <c r="H189" s="355"/>
      <c r="I189" s="356"/>
      <c r="J189" s="78"/>
      <c r="K189" s="78"/>
      <c r="L189" s="78"/>
      <c r="M189" s="78"/>
    </row>
    <row r="190" spans="1:13" ht="24.95" customHeight="1" x14ac:dyDescent="0.2">
      <c r="A190" s="7">
        <v>184</v>
      </c>
      <c r="B190" s="131"/>
      <c r="C190" s="100"/>
      <c r="D190" s="17"/>
      <c r="E190" s="122"/>
      <c r="F190" s="122"/>
      <c r="G190" s="112"/>
      <c r="H190" s="355"/>
      <c r="I190" s="356"/>
      <c r="J190" s="78"/>
      <c r="K190" s="78"/>
      <c r="L190" s="78"/>
      <c r="M190" s="78"/>
    </row>
    <row r="191" spans="1:13" ht="24.95" customHeight="1" x14ac:dyDescent="0.2">
      <c r="A191" s="7">
        <v>185</v>
      </c>
      <c r="B191" s="131"/>
      <c r="C191" s="100"/>
      <c r="D191" s="17"/>
      <c r="E191" s="122"/>
      <c r="F191" s="122"/>
      <c r="G191" s="112"/>
      <c r="H191" s="355"/>
      <c r="I191" s="356"/>
      <c r="J191" s="78"/>
      <c r="K191" s="78"/>
      <c r="L191" s="78"/>
      <c r="M191" s="78"/>
    </row>
    <row r="192" spans="1:13" ht="24.95" customHeight="1" x14ac:dyDescent="0.2">
      <c r="A192" s="7">
        <v>186</v>
      </c>
      <c r="B192" s="131"/>
      <c r="C192" s="100"/>
      <c r="D192" s="17"/>
      <c r="E192" s="122"/>
      <c r="F192" s="122"/>
      <c r="G192" s="112"/>
      <c r="H192" s="355"/>
      <c r="I192" s="356"/>
      <c r="J192" s="78"/>
      <c r="K192" s="78"/>
      <c r="L192" s="78"/>
      <c r="M192" s="78"/>
    </row>
    <row r="193" spans="1:13" ht="24.95" customHeight="1" x14ac:dyDescent="0.2">
      <c r="A193" s="7">
        <v>187</v>
      </c>
      <c r="B193" s="131"/>
      <c r="C193" s="100"/>
      <c r="D193" s="17"/>
      <c r="E193" s="122"/>
      <c r="F193" s="122"/>
      <c r="G193" s="112"/>
      <c r="H193" s="355"/>
      <c r="I193" s="356"/>
      <c r="J193" s="78"/>
      <c r="K193" s="78"/>
      <c r="L193" s="78"/>
      <c r="M193" s="78"/>
    </row>
    <row r="194" spans="1:13" ht="24.95" customHeight="1" x14ac:dyDescent="0.2">
      <c r="A194" s="7">
        <v>188</v>
      </c>
      <c r="B194" s="131"/>
      <c r="C194" s="100"/>
      <c r="D194" s="17"/>
      <c r="E194" s="122"/>
      <c r="F194" s="122"/>
      <c r="G194" s="112"/>
      <c r="H194" s="355"/>
      <c r="I194" s="356"/>
      <c r="J194" s="78"/>
      <c r="K194" s="78"/>
      <c r="L194" s="78"/>
      <c r="M194" s="78"/>
    </row>
    <row r="195" spans="1:13" ht="24.95" customHeight="1" x14ac:dyDescent="0.2">
      <c r="A195" s="7">
        <v>189</v>
      </c>
      <c r="B195" s="131"/>
      <c r="C195" s="100"/>
      <c r="D195" s="17"/>
      <c r="E195" s="122"/>
      <c r="F195" s="122"/>
      <c r="G195" s="112"/>
      <c r="H195" s="355"/>
      <c r="I195" s="356"/>
      <c r="J195" s="78"/>
      <c r="K195" s="78"/>
      <c r="L195" s="78"/>
      <c r="M195" s="78"/>
    </row>
    <row r="196" spans="1:13" ht="24.95" customHeight="1" x14ac:dyDescent="0.2">
      <c r="A196" s="7">
        <v>190</v>
      </c>
      <c r="B196" s="131"/>
      <c r="C196" s="100"/>
      <c r="D196" s="17"/>
      <c r="E196" s="122"/>
      <c r="F196" s="122"/>
      <c r="G196" s="112"/>
      <c r="H196" s="355"/>
      <c r="I196" s="356"/>
      <c r="J196" s="78"/>
      <c r="K196" s="78"/>
      <c r="L196" s="78"/>
      <c r="M196" s="78"/>
    </row>
    <row r="197" spans="1:13" ht="24.95" customHeight="1" x14ac:dyDescent="0.2">
      <c r="A197" s="7">
        <v>191</v>
      </c>
      <c r="B197" s="131"/>
      <c r="C197" s="100"/>
      <c r="D197" s="17"/>
      <c r="E197" s="122"/>
      <c r="F197" s="122"/>
      <c r="G197" s="112"/>
      <c r="H197" s="355"/>
      <c r="I197" s="356"/>
      <c r="J197" s="78"/>
      <c r="K197" s="78"/>
      <c r="L197" s="78"/>
      <c r="M197" s="78"/>
    </row>
    <row r="198" spans="1:13" ht="24.95" customHeight="1" x14ac:dyDescent="0.2">
      <c r="A198" s="7">
        <v>192</v>
      </c>
      <c r="B198" s="131"/>
      <c r="C198" s="100"/>
      <c r="D198" s="17"/>
      <c r="E198" s="122"/>
      <c r="F198" s="122"/>
      <c r="G198" s="112"/>
      <c r="H198" s="355"/>
      <c r="I198" s="356"/>
      <c r="J198" s="78"/>
      <c r="K198" s="78"/>
      <c r="L198" s="78"/>
      <c r="M198" s="78"/>
    </row>
    <row r="199" spans="1:13" ht="24.95" customHeight="1" x14ac:dyDescent="0.2">
      <c r="A199" s="7">
        <v>193</v>
      </c>
      <c r="B199" s="131"/>
      <c r="C199" s="100"/>
      <c r="D199" s="17"/>
      <c r="E199" s="122"/>
      <c r="F199" s="122"/>
      <c r="G199" s="112"/>
      <c r="H199" s="355"/>
      <c r="I199" s="356"/>
      <c r="J199" s="78"/>
      <c r="K199" s="78"/>
      <c r="L199" s="78"/>
      <c r="M199" s="78"/>
    </row>
    <row r="200" spans="1:13" ht="24.95" customHeight="1" x14ac:dyDescent="0.2">
      <c r="A200" s="7">
        <v>194</v>
      </c>
      <c r="B200" s="131"/>
      <c r="C200" s="100"/>
      <c r="D200" s="17"/>
      <c r="E200" s="122"/>
      <c r="F200" s="122"/>
      <c r="G200" s="112"/>
      <c r="H200" s="355"/>
      <c r="I200" s="356"/>
      <c r="J200" s="78"/>
      <c r="K200" s="78"/>
      <c r="L200" s="78"/>
      <c r="M200" s="78"/>
    </row>
    <row r="201" spans="1:13" ht="24.95" customHeight="1" x14ac:dyDescent="0.2">
      <c r="A201" s="7">
        <v>195</v>
      </c>
      <c r="B201" s="131"/>
      <c r="C201" s="100"/>
      <c r="D201" s="17"/>
      <c r="E201" s="122"/>
      <c r="F201" s="122"/>
      <c r="G201" s="112"/>
      <c r="H201" s="355"/>
      <c r="I201" s="356"/>
      <c r="J201" s="78"/>
      <c r="K201" s="78"/>
      <c r="L201" s="78"/>
      <c r="M201" s="78"/>
    </row>
    <row r="202" spans="1:13" ht="24.95" customHeight="1" x14ac:dyDescent="0.2">
      <c r="A202" s="7">
        <v>196</v>
      </c>
      <c r="B202" s="131"/>
      <c r="C202" s="100"/>
      <c r="D202" s="17"/>
      <c r="E202" s="122"/>
      <c r="F202" s="122"/>
      <c r="G202" s="112"/>
      <c r="H202" s="355"/>
      <c r="I202" s="356"/>
      <c r="J202" s="78"/>
      <c r="K202" s="78"/>
      <c r="L202" s="78"/>
      <c r="M202" s="78"/>
    </row>
    <row r="203" spans="1:13" ht="24.95" customHeight="1" x14ac:dyDescent="0.2">
      <c r="A203" s="7">
        <v>197</v>
      </c>
      <c r="B203" s="131"/>
      <c r="C203" s="100"/>
      <c r="D203" s="17"/>
      <c r="E203" s="122"/>
      <c r="F203" s="122"/>
      <c r="G203" s="112"/>
      <c r="H203" s="355"/>
      <c r="I203" s="356"/>
      <c r="J203" s="78"/>
      <c r="K203" s="78"/>
      <c r="L203" s="78"/>
      <c r="M203" s="78"/>
    </row>
    <row r="204" spans="1:13" ht="24.95" customHeight="1" x14ac:dyDescent="0.2">
      <c r="A204" s="7">
        <v>198</v>
      </c>
      <c r="B204" s="131"/>
      <c r="C204" s="100"/>
      <c r="D204" s="17"/>
      <c r="E204" s="122"/>
      <c r="F204" s="122"/>
      <c r="G204" s="112"/>
      <c r="H204" s="355"/>
      <c r="I204" s="356"/>
      <c r="J204" s="78"/>
      <c r="K204" s="78"/>
      <c r="L204" s="78"/>
      <c r="M204" s="78"/>
    </row>
    <row r="205" spans="1:13" ht="24.95" customHeight="1" x14ac:dyDescent="0.2">
      <c r="A205" s="7">
        <v>199</v>
      </c>
      <c r="B205" s="131"/>
      <c r="C205" s="100"/>
      <c r="D205" s="17"/>
      <c r="E205" s="122"/>
      <c r="F205" s="122"/>
      <c r="G205" s="112"/>
      <c r="H205" s="355"/>
      <c r="I205" s="356"/>
      <c r="J205" s="78"/>
      <c r="K205" s="78"/>
      <c r="L205" s="78"/>
      <c r="M205" s="78"/>
    </row>
    <row r="206" spans="1:13" ht="24.95" customHeight="1" thickBot="1" x14ac:dyDescent="0.25">
      <c r="A206" s="178">
        <v>200</v>
      </c>
      <c r="B206" s="132"/>
      <c r="C206" s="179"/>
      <c r="D206" s="18"/>
      <c r="E206" s="118"/>
      <c r="F206" s="118"/>
      <c r="G206" s="114"/>
      <c r="H206" s="368"/>
      <c r="I206" s="369"/>
      <c r="J206" s="78"/>
      <c r="K206" s="78"/>
      <c r="L206" s="78"/>
      <c r="M206" s="78"/>
    </row>
  </sheetData>
  <sheetProtection sheet="1" objects="1" scenarios="1"/>
  <mergeCells count="210">
    <mergeCell ref="H204:I204"/>
    <mergeCell ref="H205:I205"/>
    <mergeCell ref="H206:I206"/>
    <mergeCell ref="H198:I198"/>
    <mergeCell ref="H199:I199"/>
    <mergeCell ref="H200:I200"/>
    <mergeCell ref="H201:I201"/>
    <mergeCell ref="H202:I202"/>
    <mergeCell ref="H203:I203"/>
    <mergeCell ref="H192:I192"/>
    <mergeCell ref="H193:I193"/>
    <mergeCell ref="H194:I194"/>
    <mergeCell ref="H195:I195"/>
    <mergeCell ref="H196:I196"/>
    <mergeCell ref="H197:I197"/>
    <mergeCell ref="H186:I186"/>
    <mergeCell ref="H187:I187"/>
    <mergeCell ref="H188:I188"/>
    <mergeCell ref="H189:I189"/>
    <mergeCell ref="H190:I190"/>
    <mergeCell ref="H191:I191"/>
    <mergeCell ref="H180:I180"/>
    <mergeCell ref="H181:I181"/>
    <mergeCell ref="H182:I182"/>
    <mergeCell ref="H183:I183"/>
    <mergeCell ref="H184:I184"/>
    <mergeCell ref="H185:I185"/>
    <mergeCell ref="H174:I174"/>
    <mergeCell ref="H175:I175"/>
    <mergeCell ref="H176:I176"/>
    <mergeCell ref="H177:I177"/>
    <mergeCell ref="H178:I178"/>
    <mergeCell ref="H179:I179"/>
    <mergeCell ref="H168:I168"/>
    <mergeCell ref="H169:I169"/>
    <mergeCell ref="H170:I170"/>
    <mergeCell ref="H171:I171"/>
    <mergeCell ref="H172:I172"/>
    <mergeCell ref="H173:I173"/>
    <mergeCell ref="H162:I162"/>
    <mergeCell ref="H163:I163"/>
    <mergeCell ref="H164:I164"/>
    <mergeCell ref="H165:I165"/>
    <mergeCell ref="H166:I166"/>
    <mergeCell ref="H167:I167"/>
    <mergeCell ref="H156:I156"/>
    <mergeCell ref="H157:I157"/>
    <mergeCell ref="H158:I158"/>
    <mergeCell ref="H159:I159"/>
    <mergeCell ref="H160:I160"/>
    <mergeCell ref="H161:I161"/>
    <mergeCell ref="H150:I150"/>
    <mergeCell ref="H151:I151"/>
    <mergeCell ref="H152:I152"/>
    <mergeCell ref="H153:I153"/>
    <mergeCell ref="H154:I154"/>
    <mergeCell ref="H155:I155"/>
    <mergeCell ref="H144:I144"/>
    <mergeCell ref="H145:I145"/>
    <mergeCell ref="H146:I146"/>
    <mergeCell ref="H147:I147"/>
    <mergeCell ref="H148:I148"/>
    <mergeCell ref="H149:I149"/>
    <mergeCell ref="H138:I138"/>
    <mergeCell ref="H139:I139"/>
    <mergeCell ref="H140:I140"/>
    <mergeCell ref="H141:I141"/>
    <mergeCell ref="H142:I142"/>
    <mergeCell ref="H143:I143"/>
    <mergeCell ref="H132:I132"/>
    <mergeCell ref="H133:I133"/>
    <mergeCell ref="H134:I134"/>
    <mergeCell ref="H135:I135"/>
    <mergeCell ref="H136:I136"/>
    <mergeCell ref="H137:I137"/>
    <mergeCell ref="H126:I126"/>
    <mergeCell ref="H127:I127"/>
    <mergeCell ref="H128:I128"/>
    <mergeCell ref="H129:I129"/>
    <mergeCell ref="H130:I130"/>
    <mergeCell ref="H131:I131"/>
    <mergeCell ref="H120:I120"/>
    <mergeCell ref="H121:I121"/>
    <mergeCell ref="H122:I122"/>
    <mergeCell ref="H123:I123"/>
    <mergeCell ref="H124:I124"/>
    <mergeCell ref="H125:I125"/>
    <mergeCell ref="H114:I114"/>
    <mergeCell ref="H115:I115"/>
    <mergeCell ref="H116:I116"/>
    <mergeCell ref="H117:I117"/>
    <mergeCell ref="H118:I118"/>
    <mergeCell ref="H119:I119"/>
    <mergeCell ref="H108:I108"/>
    <mergeCell ref="H109:I109"/>
    <mergeCell ref="H110:I110"/>
    <mergeCell ref="H111:I111"/>
    <mergeCell ref="H112:I112"/>
    <mergeCell ref="H113:I113"/>
    <mergeCell ref="H102:I102"/>
    <mergeCell ref="H103:I103"/>
    <mergeCell ref="H104:I104"/>
    <mergeCell ref="H105:I105"/>
    <mergeCell ref="H106:I106"/>
    <mergeCell ref="H107:I107"/>
    <mergeCell ref="H96:I96"/>
    <mergeCell ref="H97:I97"/>
    <mergeCell ref="H98:I98"/>
    <mergeCell ref="H99:I99"/>
    <mergeCell ref="H100:I100"/>
    <mergeCell ref="H101:I101"/>
    <mergeCell ref="H90:I90"/>
    <mergeCell ref="H91:I91"/>
    <mergeCell ref="H92:I92"/>
    <mergeCell ref="H93:I93"/>
    <mergeCell ref="H94:I94"/>
    <mergeCell ref="H95:I95"/>
    <mergeCell ref="H84:I84"/>
    <mergeCell ref="H85:I85"/>
    <mergeCell ref="H86:I86"/>
    <mergeCell ref="H87:I87"/>
    <mergeCell ref="H88:I88"/>
    <mergeCell ref="H89:I89"/>
    <mergeCell ref="H78:I78"/>
    <mergeCell ref="H79:I79"/>
    <mergeCell ref="H80:I80"/>
    <mergeCell ref="H81:I81"/>
    <mergeCell ref="H82:I82"/>
    <mergeCell ref="H83:I83"/>
    <mergeCell ref="H72:I72"/>
    <mergeCell ref="H73:I73"/>
    <mergeCell ref="H74:I74"/>
    <mergeCell ref="H75:I75"/>
    <mergeCell ref="H76:I76"/>
    <mergeCell ref="H77:I77"/>
    <mergeCell ref="H66:I66"/>
    <mergeCell ref="H67:I67"/>
    <mergeCell ref="H68:I68"/>
    <mergeCell ref="H69:I69"/>
    <mergeCell ref="H70:I70"/>
    <mergeCell ref="H71:I71"/>
    <mergeCell ref="H60:I60"/>
    <mergeCell ref="H61:I61"/>
    <mergeCell ref="H62:I62"/>
    <mergeCell ref="H63:I63"/>
    <mergeCell ref="H64:I64"/>
    <mergeCell ref="H65:I65"/>
    <mergeCell ref="H54:I54"/>
    <mergeCell ref="H55:I55"/>
    <mergeCell ref="H56:I56"/>
    <mergeCell ref="H57:I57"/>
    <mergeCell ref="H58:I58"/>
    <mergeCell ref="H59:I59"/>
    <mergeCell ref="H48:I48"/>
    <mergeCell ref="H49:I49"/>
    <mergeCell ref="H50:I50"/>
    <mergeCell ref="H51:I51"/>
    <mergeCell ref="H52:I52"/>
    <mergeCell ref="H53:I53"/>
    <mergeCell ref="H42:I42"/>
    <mergeCell ref="H43:I43"/>
    <mergeCell ref="H44:I44"/>
    <mergeCell ref="H45:I45"/>
    <mergeCell ref="H46:I46"/>
    <mergeCell ref="H47:I47"/>
    <mergeCell ref="H36:I36"/>
    <mergeCell ref="H37:I37"/>
    <mergeCell ref="H38:I38"/>
    <mergeCell ref="H39:I39"/>
    <mergeCell ref="H40:I40"/>
    <mergeCell ref="H41:I41"/>
    <mergeCell ref="H30:I30"/>
    <mergeCell ref="H31:I31"/>
    <mergeCell ref="H32:I32"/>
    <mergeCell ref="H33:I33"/>
    <mergeCell ref="H34:I34"/>
    <mergeCell ref="H35:I35"/>
    <mergeCell ref="H24:I24"/>
    <mergeCell ref="H25:I25"/>
    <mergeCell ref="H26:I26"/>
    <mergeCell ref="H27:I27"/>
    <mergeCell ref="H28:I28"/>
    <mergeCell ref="H29:I29"/>
    <mergeCell ref="H18:I18"/>
    <mergeCell ref="H19:I19"/>
    <mergeCell ref="H20:I20"/>
    <mergeCell ref="H21:I21"/>
    <mergeCell ref="H22:I22"/>
    <mergeCell ref="H23:I23"/>
    <mergeCell ref="H12:I12"/>
    <mergeCell ref="H13:I13"/>
    <mergeCell ref="H14:I14"/>
    <mergeCell ref="H15:I15"/>
    <mergeCell ref="H16:I16"/>
    <mergeCell ref="H17:I17"/>
    <mergeCell ref="H6:I6"/>
    <mergeCell ref="H7:I7"/>
    <mergeCell ref="H8:I8"/>
    <mergeCell ref="H9:I9"/>
    <mergeCell ref="H10:I10"/>
    <mergeCell ref="H11:I11"/>
    <mergeCell ref="A1:I1"/>
    <mergeCell ref="A2:B2"/>
    <mergeCell ref="D2:G2"/>
    <mergeCell ref="H2:H4"/>
    <mergeCell ref="I2:I4"/>
    <mergeCell ref="A3:B3"/>
    <mergeCell ref="D3:G5"/>
    <mergeCell ref="A4:B4"/>
    <mergeCell ref="A5:B5"/>
  </mergeCells>
  <dataValidations count="2">
    <dataValidation type="list" allowBlank="1" showInputMessage="1" showErrorMessage="1" promptTitle="Compliance Code" prompt="1- Compliant (service complete)_x000a_2- Not Compliant (service complete)_x000a_3- No service provided_x000a_4a- BMI percentile not documented_x000a_4b- Counseling not documented _x000a_5- Can't determine if service is indicated_x000a_6- Patient refused/declined services_x000a_7- Excluded" sqref="G7:G206" xr:uid="{00000000-0002-0000-0500-000000000000}">
      <formula1>"1,2,3,4a,4b,5,6,7"</formula1>
    </dataValidation>
    <dataValidation type="date" operator="lessThanOrEqual" allowBlank="1" showInputMessage="1" showErrorMessage="1" error="For inclusion in this universe, the patient must have been born on or before 12/31/1999. " prompt="Include patients who were born on or before December 31, 1999, AND who were 18 years of age or older on the date of their last visit." sqref="C7:C206" xr:uid="{00000000-0002-0000-0500-000001000000}">
      <formula1>36525</formula1>
    </dataValidation>
  </dataValidations>
  <hyperlinks>
    <hyperlink ref="C2"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Q206"/>
  <sheetViews>
    <sheetView zoomScaleNormal="150" workbookViewId="0">
      <selection activeCell="C3" sqref="C3"/>
    </sheetView>
  </sheetViews>
  <sheetFormatPr defaultRowHeight="12.75" x14ac:dyDescent="0.2"/>
  <cols>
    <col min="2" max="2" width="17" style="133" customWidth="1"/>
    <col min="3" max="3" width="14.85546875" customWidth="1"/>
    <col min="4" max="4" width="13.140625" customWidth="1"/>
    <col min="5" max="5" width="13" customWidth="1"/>
    <col min="6" max="6" width="11.7109375" customWidth="1"/>
    <col min="7" max="8" width="12.5703125" style="115" customWidth="1"/>
    <col min="9" max="9" width="27.42578125" style="1" customWidth="1"/>
    <col min="10" max="10" width="25.28515625" customWidth="1"/>
  </cols>
  <sheetData>
    <row r="1" spans="1:17" ht="24.95" customHeight="1" thickBot="1" x14ac:dyDescent="0.25">
      <c r="A1" s="370" t="s">
        <v>295</v>
      </c>
      <c r="B1" s="371"/>
      <c r="C1" s="371"/>
      <c r="D1" s="371"/>
      <c r="E1" s="371"/>
      <c r="F1" s="371"/>
      <c r="G1" s="371"/>
      <c r="H1" s="371"/>
      <c r="I1" s="371"/>
      <c r="J1" s="371"/>
      <c r="K1" s="77"/>
      <c r="L1" s="78"/>
      <c r="M1" s="78"/>
      <c r="N1" s="78"/>
      <c r="O1" s="78"/>
      <c r="P1" s="78"/>
      <c r="Q1" s="78"/>
    </row>
    <row r="2" spans="1:17" ht="34.5" customHeight="1" thickBot="1" x14ac:dyDescent="0.25">
      <c r="A2" s="305" t="s">
        <v>224</v>
      </c>
      <c r="B2" s="306"/>
      <c r="C2" s="183" t="s">
        <v>273</v>
      </c>
      <c r="D2" s="321" t="s">
        <v>223</v>
      </c>
      <c r="E2" s="322"/>
      <c r="F2" s="322"/>
      <c r="G2" s="322"/>
      <c r="H2" s="323"/>
      <c r="I2" s="324" t="s">
        <v>221</v>
      </c>
      <c r="J2" s="302" t="s">
        <v>301</v>
      </c>
      <c r="K2" s="77"/>
      <c r="L2" s="78"/>
      <c r="M2" s="78"/>
      <c r="N2" s="78"/>
      <c r="O2" s="78"/>
      <c r="P2" s="78"/>
      <c r="Q2" s="78"/>
    </row>
    <row r="3" spans="1:17" ht="30.75" customHeight="1" thickBot="1" x14ac:dyDescent="0.25">
      <c r="A3" s="312" t="s">
        <v>5</v>
      </c>
      <c r="B3" s="312"/>
      <c r="C3" s="160"/>
      <c r="D3" s="339" t="s">
        <v>289</v>
      </c>
      <c r="E3" s="363"/>
      <c r="F3" s="363"/>
      <c r="G3" s="363"/>
      <c r="H3" s="363"/>
      <c r="I3" s="325"/>
      <c r="J3" s="303"/>
      <c r="K3" s="78"/>
      <c r="L3" s="78"/>
      <c r="M3" s="78"/>
      <c r="N3" s="78"/>
      <c r="O3" s="78"/>
      <c r="P3" s="78"/>
      <c r="Q3" s="78"/>
    </row>
    <row r="4" spans="1:17" ht="33" customHeight="1" thickBot="1" x14ac:dyDescent="0.25">
      <c r="A4" s="312" t="s">
        <v>7</v>
      </c>
      <c r="B4" s="312"/>
      <c r="C4" s="185">
        <f>COUNTA(B7:B206)-J5</f>
        <v>0</v>
      </c>
      <c r="D4" s="364"/>
      <c r="E4" s="365"/>
      <c r="F4" s="365"/>
      <c r="G4" s="365"/>
      <c r="H4" s="365"/>
      <c r="I4" s="326"/>
      <c r="J4" s="304"/>
      <c r="K4" s="78"/>
      <c r="L4" s="78"/>
      <c r="M4" s="78"/>
      <c r="N4" s="78"/>
      <c r="O4" s="78"/>
      <c r="P4" s="78"/>
      <c r="Q4" s="78"/>
    </row>
    <row r="5" spans="1:17" ht="30" customHeight="1" thickBot="1" x14ac:dyDescent="0.25">
      <c r="A5" s="362" t="s">
        <v>6</v>
      </c>
      <c r="B5" s="362"/>
      <c r="C5" s="180">
        <f>COUNTIF(G7:G206, 1)</f>
        <v>0</v>
      </c>
      <c r="D5" s="366"/>
      <c r="E5" s="367"/>
      <c r="F5" s="367"/>
      <c r="G5" s="367"/>
      <c r="H5" s="367"/>
      <c r="I5" s="141" t="s">
        <v>132</v>
      </c>
      <c r="J5" s="145">
        <f>COUNTIF(G7:G206, 7)</f>
        <v>0</v>
      </c>
      <c r="K5" s="78"/>
      <c r="L5" s="78"/>
      <c r="M5" s="78"/>
      <c r="N5" s="78"/>
      <c r="O5" s="78"/>
      <c r="P5" s="78"/>
      <c r="Q5" s="78"/>
    </row>
    <row r="6" spans="1:17" ht="77.25" thickBot="1" x14ac:dyDescent="0.25">
      <c r="A6" s="3" t="s">
        <v>4</v>
      </c>
      <c r="B6" s="128" t="s">
        <v>0</v>
      </c>
      <c r="C6" s="4" t="s">
        <v>1</v>
      </c>
      <c r="D6" s="4" t="s">
        <v>159</v>
      </c>
      <c r="E6" s="202" t="s">
        <v>149</v>
      </c>
      <c r="F6" s="202" t="s">
        <v>145</v>
      </c>
      <c r="G6" s="202" t="s">
        <v>17</v>
      </c>
      <c r="H6" s="347" t="s">
        <v>3</v>
      </c>
      <c r="I6" s="332"/>
      <c r="J6" s="333"/>
      <c r="K6" s="79"/>
      <c r="L6" s="78"/>
      <c r="M6" s="78"/>
      <c r="N6" s="78"/>
      <c r="O6" s="78"/>
      <c r="P6" s="78"/>
      <c r="Q6" s="78"/>
    </row>
    <row r="7" spans="1:17" ht="24.95" customHeight="1" x14ac:dyDescent="0.2">
      <c r="A7" s="7">
        <v>1</v>
      </c>
      <c r="B7" s="181"/>
      <c r="C7" s="100"/>
      <c r="D7" s="100"/>
      <c r="E7" s="16"/>
      <c r="F7" s="270"/>
      <c r="G7" s="112"/>
      <c r="H7" s="374"/>
      <c r="I7" s="374"/>
      <c r="J7" s="375"/>
      <c r="K7" s="78"/>
      <c r="L7" s="78"/>
      <c r="M7" s="78"/>
      <c r="N7" s="78"/>
      <c r="O7" s="78"/>
      <c r="P7" s="78"/>
      <c r="Q7" s="78"/>
    </row>
    <row r="8" spans="1:17" ht="24.95" customHeight="1" x14ac:dyDescent="0.2">
      <c r="A8" s="8">
        <f t="shared" ref="A8:A71" si="0">1+A7</f>
        <v>2</v>
      </c>
      <c r="B8" s="181"/>
      <c r="C8" s="122"/>
      <c r="D8" s="122"/>
      <c r="E8" s="17"/>
      <c r="F8" s="122"/>
      <c r="G8" s="245"/>
      <c r="H8" s="372"/>
      <c r="I8" s="372"/>
      <c r="J8" s="373"/>
      <c r="K8" s="78"/>
      <c r="L8" s="78"/>
      <c r="M8" s="78"/>
      <c r="N8" s="78"/>
      <c r="O8" s="78"/>
      <c r="P8" s="78"/>
      <c r="Q8" s="78"/>
    </row>
    <row r="9" spans="1:17" ht="24.95" customHeight="1" x14ac:dyDescent="0.2">
      <c r="A9" s="8">
        <f t="shared" si="0"/>
        <v>3</v>
      </c>
      <c r="B9" s="181"/>
      <c r="C9" s="122"/>
      <c r="D9" s="122"/>
      <c r="E9" s="17"/>
      <c r="F9" s="122"/>
      <c r="G9" s="245"/>
      <c r="H9" s="372"/>
      <c r="I9" s="372"/>
      <c r="J9" s="373"/>
      <c r="K9" s="78"/>
      <c r="L9" s="78"/>
      <c r="M9" s="78"/>
      <c r="N9" s="78"/>
      <c r="O9" s="78"/>
      <c r="P9" s="78"/>
      <c r="Q9" s="78"/>
    </row>
    <row r="10" spans="1:17" ht="24.95" customHeight="1" x14ac:dyDescent="0.2">
      <c r="A10" s="8">
        <f t="shared" si="0"/>
        <v>4</v>
      </c>
      <c r="B10" s="181"/>
      <c r="C10" s="122"/>
      <c r="D10" s="122"/>
      <c r="E10" s="17"/>
      <c r="F10" s="122"/>
      <c r="G10" s="113"/>
      <c r="H10" s="372"/>
      <c r="I10" s="372"/>
      <c r="J10" s="373"/>
      <c r="K10" s="78"/>
      <c r="L10" s="78"/>
      <c r="M10" s="78"/>
      <c r="N10" s="78"/>
      <c r="O10" s="78"/>
      <c r="P10" s="78"/>
      <c r="Q10" s="78"/>
    </row>
    <row r="11" spans="1:17" ht="24.95" customHeight="1" x14ac:dyDescent="0.2">
      <c r="A11" s="8">
        <f t="shared" si="0"/>
        <v>5</v>
      </c>
      <c r="B11" s="181"/>
      <c r="C11" s="122"/>
      <c r="D11" s="122"/>
      <c r="E11" s="17"/>
      <c r="F11" s="122"/>
      <c r="G11" s="113"/>
      <c r="H11" s="372"/>
      <c r="I11" s="372"/>
      <c r="J11" s="373"/>
      <c r="K11" s="78"/>
      <c r="L11" s="78"/>
      <c r="M11" s="78"/>
      <c r="N11" s="78"/>
      <c r="O11" s="78"/>
      <c r="P11" s="78"/>
      <c r="Q11" s="78"/>
    </row>
    <row r="12" spans="1:17" ht="24.95" customHeight="1" x14ac:dyDescent="0.2">
      <c r="A12" s="8">
        <f t="shared" si="0"/>
        <v>6</v>
      </c>
      <c r="B12" s="181"/>
      <c r="C12" s="122"/>
      <c r="D12" s="122"/>
      <c r="E12" s="17"/>
      <c r="F12" s="122"/>
      <c r="G12" s="113"/>
      <c r="H12" s="372"/>
      <c r="I12" s="372"/>
      <c r="J12" s="373"/>
      <c r="K12" s="78"/>
      <c r="L12" s="78"/>
      <c r="M12" s="78"/>
      <c r="N12" s="78"/>
      <c r="O12" s="78"/>
      <c r="P12" s="78"/>
      <c r="Q12" s="78"/>
    </row>
    <row r="13" spans="1:17" ht="24.95" customHeight="1" x14ac:dyDescent="0.2">
      <c r="A13" s="8">
        <f t="shared" si="0"/>
        <v>7</v>
      </c>
      <c r="B13" s="181"/>
      <c r="C13" s="122"/>
      <c r="D13" s="122"/>
      <c r="E13" s="17"/>
      <c r="F13" s="122"/>
      <c r="G13" s="113"/>
      <c r="H13" s="372"/>
      <c r="I13" s="372"/>
      <c r="J13" s="373"/>
      <c r="K13" s="78"/>
      <c r="L13" s="78"/>
      <c r="M13" s="78"/>
      <c r="N13" s="78"/>
      <c r="O13" s="78"/>
      <c r="P13" s="78"/>
      <c r="Q13" s="78"/>
    </row>
    <row r="14" spans="1:17" ht="24.95" customHeight="1" x14ac:dyDescent="0.2">
      <c r="A14" s="8">
        <f t="shared" si="0"/>
        <v>8</v>
      </c>
      <c r="B14" s="181"/>
      <c r="C14" s="122"/>
      <c r="D14" s="122"/>
      <c r="E14" s="17"/>
      <c r="F14" s="122"/>
      <c r="G14" s="113"/>
      <c r="H14" s="372"/>
      <c r="I14" s="372"/>
      <c r="J14" s="373"/>
      <c r="K14" s="78"/>
      <c r="L14" s="78"/>
      <c r="M14" s="78"/>
      <c r="N14" s="78"/>
      <c r="O14" s="78"/>
      <c r="P14" s="78"/>
      <c r="Q14" s="78"/>
    </row>
    <row r="15" spans="1:17" ht="24.95" customHeight="1" x14ac:dyDescent="0.2">
      <c r="A15" s="8">
        <f t="shared" si="0"/>
        <v>9</v>
      </c>
      <c r="B15" s="181"/>
      <c r="C15" s="122"/>
      <c r="D15" s="122"/>
      <c r="E15" s="17"/>
      <c r="F15" s="122"/>
      <c r="G15" s="113"/>
      <c r="H15" s="372"/>
      <c r="I15" s="372"/>
      <c r="J15" s="373"/>
      <c r="K15" s="78"/>
      <c r="L15" s="78"/>
      <c r="M15" s="78"/>
      <c r="N15" s="78"/>
      <c r="O15" s="78"/>
      <c r="P15" s="78"/>
      <c r="Q15" s="78"/>
    </row>
    <row r="16" spans="1:17" ht="24.95" customHeight="1" x14ac:dyDescent="0.2">
      <c r="A16" s="8">
        <f t="shared" si="0"/>
        <v>10</v>
      </c>
      <c r="B16" s="181"/>
      <c r="C16" s="122"/>
      <c r="D16" s="122"/>
      <c r="E16" s="17"/>
      <c r="F16" s="122"/>
      <c r="G16" s="245"/>
      <c r="H16" s="372"/>
      <c r="I16" s="372"/>
      <c r="J16" s="373"/>
      <c r="K16" s="78"/>
      <c r="L16" s="78"/>
      <c r="M16" s="78"/>
      <c r="N16" s="78"/>
      <c r="O16" s="78"/>
      <c r="P16" s="78"/>
      <c r="Q16" s="78"/>
    </row>
    <row r="17" spans="1:17" ht="24.95" customHeight="1" x14ac:dyDescent="0.2">
      <c r="A17" s="8">
        <f t="shared" si="0"/>
        <v>11</v>
      </c>
      <c r="B17" s="181"/>
      <c r="C17" s="122"/>
      <c r="D17" s="122"/>
      <c r="E17" s="17"/>
      <c r="F17" s="122"/>
      <c r="G17" s="245"/>
      <c r="H17" s="372"/>
      <c r="I17" s="372"/>
      <c r="J17" s="373"/>
      <c r="K17" s="78"/>
      <c r="L17" s="78"/>
      <c r="M17" s="78"/>
      <c r="N17" s="78"/>
      <c r="O17" s="78"/>
      <c r="P17" s="78"/>
      <c r="Q17" s="78"/>
    </row>
    <row r="18" spans="1:17" ht="24.95" customHeight="1" x14ac:dyDescent="0.2">
      <c r="A18" s="8">
        <f t="shared" si="0"/>
        <v>12</v>
      </c>
      <c r="B18" s="181"/>
      <c r="C18" s="122"/>
      <c r="D18" s="122"/>
      <c r="E18" s="17"/>
      <c r="F18" s="122"/>
      <c r="G18" s="113"/>
      <c r="H18" s="372"/>
      <c r="I18" s="372"/>
      <c r="J18" s="373"/>
      <c r="K18" s="78"/>
      <c r="L18" s="78"/>
      <c r="M18" s="78"/>
      <c r="N18" s="78"/>
      <c r="O18" s="78"/>
      <c r="P18" s="78"/>
      <c r="Q18" s="78"/>
    </row>
    <row r="19" spans="1:17" ht="24.95" customHeight="1" x14ac:dyDescent="0.2">
      <c r="A19" s="8">
        <f t="shared" si="0"/>
        <v>13</v>
      </c>
      <c r="B19" s="181"/>
      <c r="C19" s="122"/>
      <c r="D19" s="122"/>
      <c r="E19" s="17"/>
      <c r="F19" s="122"/>
      <c r="G19" s="113"/>
      <c r="H19" s="372"/>
      <c r="I19" s="372"/>
      <c r="J19" s="373"/>
      <c r="K19" s="78"/>
      <c r="L19" s="78"/>
      <c r="M19" s="78"/>
      <c r="N19" s="78"/>
      <c r="O19" s="78"/>
      <c r="P19" s="78"/>
      <c r="Q19" s="78"/>
    </row>
    <row r="20" spans="1:17" ht="24.95" customHeight="1" x14ac:dyDescent="0.2">
      <c r="A20" s="8">
        <f t="shared" si="0"/>
        <v>14</v>
      </c>
      <c r="B20" s="181"/>
      <c r="C20" s="122"/>
      <c r="D20" s="122"/>
      <c r="E20" s="17"/>
      <c r="F20" s="122"/>
      <c r="G20" s="113"/>
      <c r="H20" s="372"/>
      <c r="I20" s="372"/>
      <c r="J20" s="373"/>
      <c r="K20" s="78"/>
      <c r="L20" s="78"/>
      <c r="M20" s="78"/>
      <c r="N20" s="78"/>
      <c r="O20" s="78"/>
      <c r="P20" s="78"/>
      <c r="Q20" s="78"/>
    </row>
    <row r="21" spans="1:17" ht="24.95" customHeight="1" x14ac:dyDescent="0.2">
      <c r="A21" s="8">
        <f t="shared" si="0"/>
        <v>15</v>
      </c>
      <c r="B21" s="181"/>
      <c r="C21" s="122"/>
      <c r="D21" s="122"/>
      <c r="E21" s="17"/>
      <c r="F21" s="122"/>
      <c r="G21" s="113"/>
      <c r="H21" s="372"/>
      <c r="I21" s="372"/>
      <c r="J21" s="373"/>
      <c r="K21" s="78"/>
      <c r="L21" s="78"/>
      <c r="M21" s="78"/>
      <c r="N21" s="78"/>
      <c r="O21" s="78"/>
      <c r="P21" s="78"/>
      <c r="Q21" s="78"/>
    </row>
    <row r="22" spans="1:17" ht="24.95" customHeight="1" x14ac:dyDescent="0.2">
      <c r="A22" s="8">
        <f t="shared" si="0"/>
        <v>16</v>
      </c>
      <c r="B22" s="181"/>
      <c r="C22" s="122"/>
      <c r="D22" s="122"/>
      <c r="E22" s="17"/>
      <c r="F22" s="122"/>
      <c r="G22" s="113"/>
      <c r="H22" s="372"/>
      <c r="I22" s="372"/>
      <c r="J22" s="373"/>
      <c r="K22" s="78"/>
      <c r="L22" s="78"/>
      <c r="M22" s="78"/>
      <c r="N22" s="78"/>
      <c r="O22" s="78"/>
      <c r="P22" s="78"/>
      <c r="Q22" s="78"/>
    </row>
    <row r="23" spans="1:17" ht="24.95" customHeight="1" x14ac:dyDescent="0.2">
      <c r="A23" s="8">
        <f t="shared" si="0"/>
        <v>17</v>
      </c>
      <c r="B23" s="181"/>
      <c r="C23" s="122"/>
      <c r="D23" s="122"/>
      <c r="E23" s="17"/>
      <c r="F23" s="122"/>
      <c r="G23" s="112"/>
      <c r="H23" s="372"/>
      <c r="I23" s="372"/>
      <c r="J23" s="373"/>
      <c r="K23" s="78"/>
      <c r="L23" s="78"/>
      <c r="M23" s="78"/>
      <c r="N23" s="78"/>
      <c r="O23" s="78"/>
      <c r="P23" s="78"/>
      <c r="Q23" s="78"/>
    </row>
    <row r="24" spans="1:17" ht="24.95" customHeight="1" x14ac:dyDescent="0.2">
      <c r="A24" s="8">
        <f t="shared" si="0"/>
        <v>18</v>
      </c>
      <c r="B24" s="181"/>
      <c r="C24" s="122"/>
      <c r="D24" s="122"/>
      <c r="E24" s="17"/>
      <c r="F24" s="122"/>
      <c r="G24" s="245"/>
      <c r="H24" s="372"/>
      <c r="I24" s="372"/>
      <c r="J24" s="373"/>
      <c r="K24" s="78"/>
      <c r="L24" s="78"/>
      <c r="M24" s="78"/>
      <c r="N24" s="78"/>
      <c r="O24" s="78"/>
      <c r="P24" s="78"/>
      <c r="Q24" s="78"/>
    </row>
    <row r="25" spans="1:17" ht="24.95" customHeight="1" x14ac:dyDescent="0.2">
      <c r="A25" s="8">
        <f t="shared" si="0"/>
        <v>19</v>
      </c>
      <c r="B25" s="181"/>
      <c r="C25" s="122"/>
      <c r="D25" s="122"/>
      <c r="E25" s="17"/>
      <c r="F25" s="122"/>
      <c r="G25" s="245"/>
      <c r="H25" s="372"/>
      <c r="I25" s="372"/>
      <c r="J25" s="373"/>
      <c r="K25" s="78"/>
      <c r="L25" s="78"/>
      <c r="M25" s="78"/>
      <c r="N25" s="78"/>
      <c r="O25" s="78"/>
      <c r="P25" s="78"/>
      <c r="Q25" s="78"/>
    </row>
    <row r="26" spans="1:17" ht="24.95" customHeight="1" x14ac:dyDescent="0.2">
      <c r="A26" s="8">
        <f t="shared" si="0"/>
        <v>20</v>
      </c>
      <c r="B26" s="181"/>
      <c r="C26" s="122"/>
      <c r="D26" s="122"/>
      <c r="E26" s="17"/>
      <c r="F26" s="122"/>
      <c r="G26" s="113"/>
      <c r="H26" s="372"/>
      <c r="I26" s="372"/>
      <c r="J26" s="373"/>
      <c r="K26" s="78"/>
      <c r="L26" s="78"/>
      <c r="M26" s="78"/>
      <c r="N26" s="78"/>
      <c r="O26" s="78"/>
      <c r="P26" s="78"/>
      <c r="Q26" s="78"/>
    </row>
    <row r="27" spans="1:17" ht="24.95" customHeight="1" x14ac:dyDescent="0.2">
      <c r="A27" s="8">
        <f t="shared" si="0"/>
        <v>21</v>
      </c>
      <c r="B27" s="181"/>
      <c r="C27" s="122"/>
      <c r="D27" s="122"/>
      <c r="E27" s="17"/>
      <c r="F27" s="122"/>
      <c r="G27" s="113"/>
      <c r="H27" s="372"/>
      <c r="I27" s="372"/>
      <c r="J27" s="373"/>
      <c r="K27" s="78"/>
      <c r="L27" s="78"/>
      <c r="M27" s="78"/>
      <c r="N27" s="78"/>
      <c r="O27" s="78"/>
      <c r="P27" s="78"/>
      <c r="Q27" s="78"/>
    </row>
    <row r="28" spans="1:17" ht="24.95" customHeight="1" x14ac:dyDescent="0.2">
      <c r="A28" s="8">
        <f t="shared" si="0"/>
        <v>22</v>
      </c>
      <c r="B28" s="181"/>
      <c r="C28" s="122"/>
      <c r="D28" s="122"/>
      <c r="E28" s="17"/>
      <c r="F28" s="122"/>
      <c r="G28" s="113"/>
      <c r="H28" s="372"/>
      <c r="I28" s="372"/>
      <c r="J28" s="373"/>
      <c r="K28" s="78"/>
      <c r="L28" s="78"/>
      <c r="M28" s="78"/>
      <c r="N28" s="78"/>
      <c r="O28" s="78"/>
      <c r="P28" s="78"/>
      <c r="Q28" s="78"/>
    </row>
    <row r="29" spans="1:17" ht="24.95" customHeight="1" x14ac:dyDescent="0.2">
      <c r="A29" s="8">
        <f t="shared" si="0"/>
        <v>23</v>
      </c>
      <c r="B29" s="181"/>
      <c r="C29" s="122"/>
      <c r="D29" s="122"/>
      <c r="E29" s="17"/>
      <c r="F29" s="122"/>
      <c r="G29" s="113"/>
      <c r="H29" s="372"/>
      <c r="I29" s="372"/>
      <c r="J29" s="373"/>
      <c r="K29" s="78"/>
      <c r="L29" s="78"/>
      <c r="M29" s="78"/>
      <c r="N29" s="78"/>
      <c r="O29" s="78"/>
      <c r="P29" s="78"/>
      <c r="Q29" s="78"/>
    </row>
    <row r="30" spans="1:17" ht="24.95" customHeight="1" x14ac:dyDescent="0.2">
      <c r="A30" s="8">
        <f t="shared" si="0"/>
        <v>24</v>
      </c>
      <c r="B30" s="181"/>
      <c r="C30" s="122"/>
      <c r="D30" s="122"/>
      <c r="E30" s="17"/>
      <c r="F30" s="122"/>
      <c r="G30" s="113"/>
      <c r="H30" s="372"/>
      <c r="I30" s="372"/>
      <c r="J30" s="373"/>
      <c r="K30" s="78"/>
      <c r="L30" s="78"/>
      <c r="M30" s="78"/>
      <c r="N30" s="78"/>
      <c r="O30" s="78"/>
      <c r="P30" s="78"/>
      <c r="Q30" s="78"/>
    </row>
    <row r="31" spans="1:17" ht="24.95" customHeight="1" x14ac:dyDescent="0.2">
      <c r="A31" s="8">
        <f t="shared" si="0"/>
        <v>25</v>
      </c>
      <c r="B31" s="181"/>
      <c r="C31" s="122"/>
      <c r="D31" s="122"/>
      <c r="E31" s="17"/>
      <c r="F31" s="122"/>
      <c r="G31" s="113"/>
      <c r="H31" s="372"/>
      <c r="I31" s="372"/>
      <c r="J31" s="373"/>
      <c r="K31" s="78"/>
      <c r="L31" s="78"/>
      <c r="M31" s="78"/>
      <c r="N31" s="78"/>
      <c r="O31" s="78"/>
      <c r="P31" s="78"/>
      <c r="Q31" s="78"/>
    </row>
    <row r="32" spans="1:17" ht="24.95" customHeight="1" x14ac:dyDescent="0.2">
      <c r="A32" s="8">
        <f t="shared" si="0"/>
        <v>26</v>
      </c>
      <c r="B32" s="181"/>
      <c r="C32" s="122"/>
      <c r="D32" s="122"/>
      <c r="E32" s="17"/>
      <c r="F32" s="122"/>
      <c r="G32" s="245"/>
      <c r="H32" s="372"/>
      <c r="I32" s="372"/>
      <c r="J32" s="373"/>
      <c r="K32" s="78"/>
      <c r="L32" s="78"/>
      <c r="M32" s="78"/>
      <c r="N32" s="78"/>
      <c r="O32" s="78"/>
      <c r="P32" s="78"/>
      <c r="Q32" s="78"/>
    </row>
    <row r="33" spans="1:17" ht="24.95" customHeight="1" x14ac:dyDescent="0.2">
      <c r="A33" s="8">
        <f t="shared" si="0"/>
        <v>27</v>
      </c>
      <c r="B33" s="181"/>
      <c r="C33" s="122"/>
      <c r="D33" s="122"/>
      <c r="E33" s="17"/>
      <c r="F33" s="122"/>
      <c r="G33" s="245"/>
      <c r="H33" s="372"/>
      <c r="I33" s="372"/>
      <c r="J33" s="373"/>
      <c r="K33" s="78"/>
      <c r="L33" s="78"/>
      <c r="M33" s="78"/>
      <c r="N33" s="78"/>
      <c r="O33" s="78"/>
      <c r="P33" s="78"/>
      <c r="Q33" s="78"/>
    </row>
    <row r="34" spans="1:17" ht="24.95" customHeight="1" x14ac:dyDescent="0.2">
      <c r="A34" s="8">
        <f t="shared" si="0"/>
        <v>28</v>
      </c>
      <c r="B34" s="181"/>
      <c r="C34" s="122"/>
      <c r="D34" s="122"/>
      <c r="E34" s="17"/>
      <c r="F34" s="122"/>
      <c r="G34" s="113"/>
      <c r="H34" s="372"/>
      <c r="I34" s="372"/>
      <c r="J34" s="373"/>
      <c r="K34" s="78"/>
      <c r="L34" s="78"/>
      <c r="M34" s="78"/>
      <c r="N34" s="78"/>
      <c r="O34" s="78"/>
      <c r="P34" s="78"/>
      <c r="Q34" s="78"/>
    </row>
    <row r="35" spans="1:17" ht="24.95" customHeight="1" x14ac:dyDescent="0.2">
      <c r="A35" s="8">
        <f t="shared" si="0"/>
        <v>29</v>
      </c>
      <c r="B35" s="181"/>
      <c r="C35" s="122"/>
      <c r="D35" s="122"/>
      <c r="E35" s="17"/>
      <c r="F35" s="122"/>
      <c r="G35" s="113"/>
      <c r="H35" s="372"/>
      <c r="I35" s="372"/>
      <c r="J35" s="373"/>
      <c r="K35" s="78"/>
      <c r="L35" s="78"/>
      <c r="M35" s="78"/>
      <c r="N35" s="78"/>
      <c r="O35" s="78"/>
      <c r="P35" s="78"/>
      <c r="Q35" s="78"/>
    </row>
    <row r="36" spans="1:17" ht="24.95" customHeight="1" x14ac:dyDescent="0.2">
      <c r="A36" s="8">
        <f t="shared" si="0"/>
        <v>30</v>
      </c>
      <c r="B36" s="181"/>
      <c r="C36" s="122"/>
      <c r="D36" s="122"/>
      <c r="E36" s="17"/>
      <c r="F36" s="122"/>
      <c r="G36" s="113"/>
      <c r="H36" s="372"/>
      <c r="I36" s="372"/>
      <c r="J36" s="373"/>
      <c r="K36" s="78"/>
      <c r="L36" s="78"/>
      <c r="M36" s="78"/>
      <c r="N36" s="78"/>
      <c r="O36" s="78"/>
      <c r="P36" s="78"/>
      <c r="Q36" s="78"/>
    </row>
    <row r="37" spans="1:17" ht="24.95" customHeight="1" x14ac:dyDescent="0.2">
      <c r="A37" s="8">
        <f t="shared" si="0"/>
        <v>31</v>
      </c>
      <c r="B37" s="181"/>
      <c r="C37" s="122"/>
      <c r="D37" s="122"/>
      <c r="E37" s="17"/>
      <c r="F37" s="122"/>
      <c r="G37" s="113"/>
      <c r="H37" s="372"/>
      <c r="I37" s="372"/>
      <c r="J37" s="373"/>
      <c r="K37" s="78"/>
      <c r="L37" s="78"/>
      <c r="M37" s="78"/>
      <c r="N37" s="78"/>
      <c r="O37" s="78"/>
      <c r="P37" s="78"/>
      <c r="Q37" s="78"/>
    </row>
    <row r="38" spans="1:17" ht="24.95" customHeight="1" x14ac:dyDescent="0.2">
      <c r="A38" s="8">
        <f t="shared" si="0"/>
        <v>32</v>
      </c>
      <c r="B38" s="181"/>
      <c r="C38" s="122"/>
      <c r="D38" s="122"/>
      <c r="E38" s="17"/>
      <c r="F38" s="122"/>
      <c r="G38" s="113"/>
      <c r="H38" s="372"/>
      <c r="I38" s="372"/>
      <c r="J38" s="373"/>
      <c r="K38" s="78"/>
      <c r="L38" s="78"/>
      <c r="M38" s="78"/>
      <c r="N38" s="78"/>
      <c r="O38" s="78"/>
      <c r="P38" s="78"/>
      <c r="Q38" s="78"/>
    </row>
    <row r="39" spans="1:17" ht="24.95" customHeight="1" x14ac:dyDescent="0.2">
      <c r="A39" s="8">
        <f t="shared" si="0"/>
        <v>33</v>
      </c>
      <c r="B39" s="181"/>
      <c r="C39" s="122"/>
      <c r="D39" s="122"/>
      <c r="E39" s="17"/>
      <c r="F39" s="122"/>
      <c r="G39" s="112"/>
      <c r="H39" s="372"/>
      <c r="I39" s="372"/>
      <c r="J39" s="373"/>
      <c r="K39" s="78"/>
      <c r="L39" s="78"/>
      <c r="M39" s="78"/>
      <c r="N39" s="78"/>
      <c r="O39" s="78"/>
      <c r="P39" s="78"/>
      <c r="Q39" s="78"/>
    </row>
    <row r="40" spans="1:17" ht="24.95" customHeight="1" x14ac:dyDescent="0.2">
      <c r="A40" s="8">
        <f t="shared" si="0"/>
        <v>34</v>
      </c>
      <c r="B40" s="181"/>
      <c r="C40" s="122"/>
      <c r="D40" s="122"/>
      <c r="E40" s="17"/>
      <c r="F40" s="122"/>
      <c r="G40" s="245"/>
      <c r="H40" s="372"/>
      <c r="I40" s="372"/>
      <c r="J40" s="373"/>
      <c r="K40" s="78"/>
      <c r="L40" s="78"/>
      <c r="M40" s="78"/>
      <c r="N40" s="78"/>
      <c r="O40" s="78"/>
      <c r="P40" s="78"/>
      <c r="Q40" s="78"/>
    </row>
    <row r="41" spans="1:17" ht="24.95" customHeight="1" x14ac:dyDescent="0.2">
      <c r="A41" s="8">
        <f t="shared" si="0"/>
        <v>35</v>
      </c>
      <c r="B41" s="181"/>
      <c r="C41" s="122"/>
      <c r="D41" s="122"/>
      <c r="E41" s="17"/>
      <c r="F41" s="122"/>
      <c r="G41" s="245"/>
      <c r="H41" s="372"/>
      <c r="I41" s="372"/>
      <c r="J41" s="373"/>
      <c r="K41" s="78"/>
      <c r="L41" s="78"/>
      <c r="M41" s="78"/>
      <c r="N41" s="78"/>
      <c r="O41" s="78"/>
      <c r="P41" s="78"/>
      <c r="Q41" s="78"/>
    </row>
    <row r="42" spans="1:17" ht="24.95" customHeight="1" x14ac:dyDescent="0.2">
      <c r="A42" s="8">
        <f t="shared" si="0"/>
        <v>36</v>
      </c>
      <c r="B42" s="181"/>
      <c r="C42" s="122"/>
      <c r="D42" s="122"/>
      <c r="E42" s="17"/>
      <c r="F42" s="122"/>
      <c r="G42" s="113"/>
      <c r="H42" s="372"/>
      <c r="I42" s="372"/>
      <c r="J42" s="373"/>
      <c r="K42" s="78"/>
      <c r="L42" s="78"/>
      <c r="M42" s="78"/>
      <c r="N42" s="78"/>
      <c r="O42" s="78"/>
      <c r="P42" s="78"/>
      <c r="Q42" s="78"/>
    </row>
    <row r="43" spans="1:17" ht="24.95" customHeight="1" x14ac:dyDescent="0.2">
      <c r="A43" s="8">
        <f t="shared" si="0"/>
        <v>37</v>
      </c>
      <c r="B43" s="181"/>
      <c r="C43" s="122"/>
      <c r="D43" s="122"/>
      <c r="E43" s="17"/>
      <c r="F43" s="122"/>
      <c r="G43" s="113"/>
      <c r="H43" s="372"/>
      <c r="I43" s="372"/>
      <c r="J43" s="373"/>
      <c r="K43" s="78"/>
      <c r="L43" s="78"/>
      <c r="M43" s="78"/>
      <c r="N43" s="78"/>
      <c r="O43" s="78"/>
      <c r="P43" s="78"/>
      <c r="Q43" s="78"/>
    </row>
    <row r="44" spans="1:17" ht="24.95" customHeight="1" x14ac:dyDescent="0.2">
      <c r="A44" s="8">
        <f t="shared" si="0"/>
        <v>38</v>
      </c>
      <c r="B44" s="181"/>
      <c r="C44" s="122"/>
      <c r="D44" s="122"/>
      <c r="E44" s="17"/>
      <c r="F44" s="122"/>
      <c r="G44" s="113"/>
      <c r="H44" s="372"/>
      <c r="I44" s="372"/>
      <c r="J44" s="373"/>
      <c r="K44" s="78"/>
      <c r="L44" s="78"/>
      <c r="M44" s="78"/>
      <c r="N44" s="78"/>
      <c r="O44" s="78"/>
      <c r="P44" s="78"/>
      <c r="Q44" s="78"/>
    </row>
    <row r="45" spans="1:17" ht="24.95" customHeight="1" x14ac:dyDescent="0.2">
      <c r="A45" s="8">
        <f t="shared" si="0"/>
        <v>39</v>
      </c>
      <c r="B45" s="181"/>
      <c r="C45" s="122"/>
      <c r="D45" s="122"/>
      <c r="E45" s="17"/>
      <c r="F45" s="122"/>
      <c r="G45" s="113"/>
      <c r="H45" s="372"/>
      <c r="I45" s="372"/>
      <c r="J45" s="373"/>
      <c r="K45" s="78"/>
      <c r="L45" s="78"/>
      <c r="M45" s="78"/>
      <c r="N45" s="78"/>
      <c r="O45" s="78"/>
      <c r="P45" s="78"/>
      <c r="Q45" s="78"/>
    </row>
    <row r="46" spans="1:17" ht="24.95" customHeight="1" x14ac:dyDescent="0.2">
      <c r="A46" s="8">
        <f t="shared" si="0"/>
        <v>40</v>
      </c>
      <c r="B46" s="181"/>
      <c r="C46" s="122"/>
      <c r="D46" s="122"/>
      <c r="E46" s="17"/>
      <c r="F46" s="122"/>
      <c r="G46" s="113"/>
      <c r="H46" s="372"/>
      <c r="I46" s="372"/>
      <c r="J46" s="373"/>
      <c r="K46" s="78"/>
      <c r="L46" s="78"/>
      <c r="M46" s="78"/>
      <c r="N46" s="78"/>
      <c r="O46" s="78"/>
      <c r="P46" s="78"/>
      <c r="Q46" s="78"/>
    </row>
    <row r="47" spans="1:17" ht="24.95" customHeight="1" x14ac:dyDescent="0.2">
      <c r="A47" s="8">
        <f t="shared" si="0"/>
        <v>41</v>
      </c>
      <c r="B47" s="181"/>
      <c r="C47" s="122"/>
      <c r="D47" s="122"/>
      <c r="E47" s="17"/>
      <c r="F47" s="122"/>
      <c r="G47" s="113"/>
      <c r="H47" s="372"/>
      <c r="I47" s="372"/>
      <c r="J47" s="373"/>
      <c r="K47" s="78"/>
      <c r="L47" s="78"/>
      <c r="M47" s="78"/>
      <c r="N47" s="78"/>
      <c r="O47" s="78"/>
      <c r="P47" s="78"/>
      <c r="Q47" s="78"/>
    </row>
    <row r="48" spans="1:17" ht="24.95" customHeight="1" x14ac:dyDescent="0.2">
      <c r="A48" s="8">
        <f t="shared" si="0"/>
        <v>42</v>
      </c>
      <c r="B48" s="181"/>
      <c r="C48" s="122"/>
      <c r="D48" s="122"/>
      <c r="E48" s="17"/>
      <c r="F48" s="122"/>
      <c r="G48" s="245"/>
      <c r="H48" s="372"/>
      <c r="I48" s="372"/>
      <c r="J48" s="373"/>
      <c r="K48" s="78"/>
      <c r="L48" s="78"/>
      <c r="M48" s="78"/>
      <c r="N48" s="78"/>
      <c r="O48" s="78"/>
      <c r="P48" s="78"/>
      <c r="Q48" s="78"/>
    </row>
    <row r="49" spans="1:17" ht="24.95" customHeight="1" x14ac:dyDescent="0.2">
      <c r="A49" s="8">
        <f t="shared" si="0"/>
        <v>43</v>
      </c>
      <c r="B49" s="181"/>
      <c r="C49" s="122"/>
      <c r="D49" s="122"/>
      <c r="E49" s="17"/>
      <c r="F49" s="122"/>
      <c r="G49" s="245"/>
      <c r="H49" s="372"/>
      <c r="I49" s="372"/>
      <c r="J49" s="373"/>
      <c r="K49" s="78"/>
      <c r="L49" s="78"/>
      <c r="M49" s="78"/>
      <c r="N49" s="78"/>
      <c r="O49" s="78"/>
      <c r="P49" s="78"/>
      <c r="Q49" s="78"/>
    </row>
    <row r="50" spans="1:17" ht="24.95" customHeight="1" x14ac:dyDescent="0.2">
      <c r="A50" s="8">
        <f t="shared" si="0"/>
        <v>44</v>
      </c>
      <c r="B50" s="181"/>
      <c r="C50" s="122"/>
      <c r="D50" s="122"/>
      <c r="E50" s="17"/>
      <c r="F50" s="122"/>
      <c r="G50" s="113"/>
      <c r="H50" s="372"/>
      <c r="I50" s="372"/>
      <c r="J50" s="373"/>
      <c r="K50" s="78"/>
      <c r="L50" s="78"/>
      <c r="M50" s="78"/>
      <c r="N50" s="78"/>
      <c r="O50" s="78"/>
      <c r="P50" s="78"/>
      <c r="Q50" s="78"/>
    </row>
    <row r="51" spans="1:17" ht="24.95" customHeight="1" x14ac:dyDescent="0.2">
      <c r="A51" s="8">
        <f t="shared" si="0"/>
        <v>45</v>
      </c>
      <c r="B51" s="181"/>
      <c r="C51" s="122"/>
      <c r="D51" s="122"/>
      <c r="E51" s="17"/>
      <c r="F51" s="122"/>
      <c r="G51" s="113"/>
      <c r="H51" s="372"/>
      <c r="I51" s="372"/>
      <c r="J51" s="373"/>
      <c r="K51" s="78"/>
      <c r="L51" s="78"/>
      <c r="M51" s="78"/>
      <c r="N51" s="78"/>
      <c r="O51" s="78"/>
      <c r="P51" s="78"/>
      <c r="Q51" s="78"/>
    </row>
    <row r="52" spans="1:17" ht="24.95" customHeight="1" x14ac:dyDescent="0.2">
      <c r="A52" s="8">
        <f t="shared" si="0"/>
        <v>46</v>
      </c>
      <c r="B52" s="181"/>
      <c r="C52" s="122"/>
      <c r="D52" s="122"/>
      <c r="E52" s="17"/>
      <c r="F52" s="122"/>
      <c r="G52" s="113"/>
      <c r="H52" s="372"/>
      <c r="I52" s="372"/>
      <c r="J52" s="373"/>
      <c r="K52" s="78"/>
      <c r="L52" s="78"/>
      <c r="M52" s="78"/>
      <c r="N52" s="78"/>
      <c r="O52" s="78"/>
      <c r="P52" s="78"/>
      <c r="Q52" s="78"/>
    </row>
    <row r="53" spans="1:17" ht="24.95" customHeight="1" x14ac:dyDescent="0.2">
      <c r="A53" s="8">
        <f t="shared" si="0"/>
        <v>47</v>
      </c>
      <c r="B53" s="181"/>
      <c r="C53" s="122"/>
      <c r="D53" s="122"/>
      <c r="E53" s="17"/>
      <c r="F53" s="122"/>
      <c r="G53" s="113"/>
      <c r="H53" s="372"/>
      <c r="I53" s="372"/>
      <c r="J53" s="373"/>
      <c r="K53" s="78"/>
      <c r="L53" s="78"/>
      <c r="M53" s="78"/>
      <c r="N53" s="78"/>
      <c r="O53" s="78"/>
      <c r="P53" s="78"/>
      <c r="Q53" s="78"/>
    </row>
    <row r="54" spans="1:17" ht="24.95" customHeight="1" x14ac:dyDescent="0.2">
      <c r="A54" s="8">
        <f t="shared" si="0"/>
        <v>48</v>
      </c>
      <c r="B54" s="181"/>
      <c r="C54" s="122"/>
      <c r="D54" s="122"/>
      <c r="E54" s="17"/>
      <c r="F54" s="122"/>
      <c r="G54" s="113"/>
      <c r="H54" s="372"/>
      <c r="I54" s="372"/>
      <c r="J54" s="373"/>
      <c r="K54" s="78"/>
      <c r="L54" s="78"/>
      <c r="M54" s="78"/>
      <c r="N54" s="78"/>
      <c r="O54" s="78"/>
      <c r="P54" s="78"/>
      <c r="Q54" s="78"/>
    </row>
    <row r="55" spans="1:17" ht="24.95" customHeight="1" x14ac:dyDescent="0.2">
      <c r="A55" s="8">
        <f t="shared" si="0"/>
        <v>49</v>
      </c>
      <c r="B55" s="181"/>
      <c r="C55" s="122"/>
      <c r="D55" s="122"/>
      <c r="E55" s="17"/>
      <c r="F55" s="122"/>
      <c r="G55" s="112"/>
      <c r="H55" s="372"/>
      <c r="I55" s="372"/>
      <c r="J55" s="373"/>
      <c r="K55" s="78"/>
      <c r="L55" s="78"/>
      <c r="M55" s="78"/>
      <c r="N55" s="78"/>
      <c r="O55" s="78"/>
      <c r="P55" s="78"/>
      <c r="Q55" s="78"/>
    </row>
    <row r="56" spans="1:17" ht="24.95" customHeight="1" x14ac:dyDescent="0.2">
      <c r="A56" s="8">
        <f t="shared" si="0"/>
        <v>50</v>
      </c>
      <c r="B56" s="181"/>
      <c r="C56" s="122"/>
      <c r="D56" s="122"/>
      <c r="E56" s="17"/>
      <c r="F56" s="122"/>
      <c r="G56" s="245"/>
      <c r="H56" s="372"/>
      <c r="I56" s="372"/>
      <c r="J56" s="373"/>
      <c r="K56" s="78"/>
      <c r="L56" s="78"/>
      <c r="M56" s="78"/>
      <c r="N56" s="78"/>
      <c r="O56" s="78"/>
      <c r="P56" s="78"/>
      <c r="Q56" s="78"/>
    </row>
    <row r="57" spans="1:17" ht="24.95" customHeight="1" x14ac:dyDescent="0.2">
      <c r="A57" s="8">
        <f t="shared" si="0"/>
        <v>51</v>
      </c>
      <c r="B57" s="181"/>
      <c r="C57" s="122"/>
      <c r="D57" s="122"/>
      <c r="E57" s="17"/>
      <c r="F57" s="122"/>
      <c r="G57" s="245"/>
      <c r="H57" s="372"/>
      <c r="I57" s="372"/>
      <c r="J57" s="373"/>
      <c r="K57" s="78"/>
      <c r="L57" s="78"/>
      <c r="M57" s="78"/>
      <c r="N57" s="78"/>
      <c r="O57" s="78"/>
      <c r="P57" s="78"/>
      <c r="Q57" s="78"/>
    </row>
    <row r="58" spans="1:17" ht="24.95" customHeight="1" x14ac:dyDescent="0.2">
      <c r="A58" s="8">
        <f t="shared" si="0"/>
        <v>52</v>
      </c>
      <c r="B58" s="181"/>
      <c r="C58" s="122"/>
      <c r="D58" s="122"/>
      <c r="E58" s="17"/>
      <c r="F58" s="122"/>
      <c r="G58" s="113"/>
      <c r="H58" s="372"/>
      <c r="I58" s="372"/>
      <c r="J58" s="373"/>
      <c r="K58" s="78"/>
      <c r="L58" s="78"/>
      <c r="M58" s="78"/>
      <c r="N58" s="78"/>
      <c r="O58" s="78"/>
      <c r="P58" s="78"/>
      <c r="Q58" s="78"/>
    </row>
    <row r="59" spans="1:17" ht="24.95" customHeight="1" x14ac:dyDescent="0.2">
      <c r="A59" s="8">
        <f t="shared" si="0"/>
        <v>53</v>
      </c>
      <c r="B59" s="181"/>
      <c r="C59" s="122"/>
      <c r="D59" s="122"/>
      <c r="E59" s="17"/>
      <c r="F59" s="122"/>
      <c r="G59" s="113"/>
      <c r="H59" s="372"/>
      <c r="I59" s="372"/>
      <c r="J59" s="373"/>
      <c r="K59" s="78"/>
      <c r="L59" s="78"/>
      <c r="M59" s="78"/>
      <c r="N59" s="78"/>
      <c r="O59" s="78"/>
      <c r="P59" s="78"/>
      <c r="Q59" s="78"/>
    </row>
    <row r="60" spans="1:17" ht="24.95" customHeight="1" x14ac:dyDescent="0.2">
      <c r="A60" s="8">
        <f t="shared" si="0"/>
        <v>54</v>
      </c>
      <c r="B60" s="181"/>
      <c r="C60" s="122"/>
      <c r="D60" s="122"/>
      <c r="E60" s="17"/>
      <c r="F60" s="122"/>
      <c r="G60" s="113"/>
      <c r="H60" s="372"/>
      <c r="I60" s="372"/>
      <c r="J60" s="373"/>
      <c r="K60" s="78"/>
      <c r="L60" s="78"/>
      <c r="M60" s="78"/>
      <c r="N60" s="78"/>
      <c r="O60" s="78"/>
      <c r="P60" s="78"/>
      <c r="Q60" s="78"/>
    </row>
    <row r="61" spans="1:17" ht="24.95" customHeight="1" x14ac:dyDescent="0.2">
      <c r="A61" s="8">
        <f t="shared" si="0"/>
        <v>55</v>
      </c>
      <c r="B61" s="181"/>
      <c r="C61" s="122"/>
      <c r="D61" s="122"/>
      <c r="E61" s="17"/>
      <c r="F61" s="122"/>
      <c r="G61" s="113"/>
      <c r="H61" s="372"/>
      <c r="I61" s="372"/>
      <c r="J61" s="373"/>
      <c r="K61" s="78"/>
      <c r="L61" s="78"/>
      <c r="M61" s="78"/>
      <c r="N61" s="78"/>
      <c r="O61" s="78"/>
      <c r="P61" s="78"/>
      <c r="Q61" s="78"/>
    </row>
    <row r="62" spans="1:17" ht="24.95" customHeight="1" x14ac:dyDescent="0.2">
      <c r="A62" s="8">
        <f t="shared" si="0"/>
        <v>56</v>
      </c>
      <c r="B62" s="181"/>
      <c r="C62" s="122"/>
      <c r="D62" s="122"/>
      <c r="E62" s="17"/>
      <c r="F62" s="122"/>
      <c r="G62" s="113"/>
      <c r="H62" s="372"/>
      <c r="I62" s="372"/>
      <c r="J62" s="373"/>
      <c r="K62" s="78"/>
      <c r="L62" s="78"/>
      <c r="M62" s="78"/>
      <c r="N62" s="78"/>
      <c r="O62" s="78"/>
      <c r="P62" s="78"/>
      <c r="Q62" s="78"/>
    </row>
    <row r="63" spans="1:17" ht="24.95" customHeight="1" x14ac:dyDescent="0.2">
      <c r="A63" s="8">
        <f t="shared" si="0"/>
        <v>57</v>
      </c>
      <c r="B63" s="181"/>
      <c r="C63" s="122"/>
      <c r="D63" s="122"/>
      <c r="E63" s="17"/>
      <c r="F63" s="122"/>
      <c r="G63" s="113"/>
      <c r="H63" s="372"/>
      <c r="I63" s="372"/>
      <c r="J63" s="373"/>
      <c r="K63" s="78"/>
      <c r="L63" s="78"/>
      <c r="M63" s="78"/>
      <c r="N63" s="78"/>
      <c r="O63" s="78"/>
      <c r="P63" s="78"/>
      <c r="Q63" s="78"/>
    </row>
    <row r="64" spans="1:17" ht="24.95" customHeight="1" x14ac:dyDescent="0.2">
      <c r="A64" s="8">
        <f t="shared" si="0"/>
        <v>58</v>
      </c>
      <c r="B64" s="181"/>
      <c r="C64" s="122"/>
      <c r="D64" s="122"/>
      <c r="E64" s="17"/>
      <c r="F64" s="122"/>
      <c r="G64" s="245"/>
      <c r="H64" s="372"/>
      <c r="I64" s="372"/>
      <c r="J64" s="373"/>
      <c r="K64" s="78"/>
      <c r="L64" s="78"/>
      <c r="M64" s="78"/>
      <c r="N64" s="78"/>
      <c r="O64" s="78"/>
      <c r="P64" s="78"/>
      <c r="Q64" s="78"/>
    </row>
    <row r="65" spans="1:17" ht="24.95" customHeight="1" x14ac:dyDescent="0.2">
      <c r="A65" s="8">
        <f t="shared" si="0"/>
        <v>59</v>
      </c>
      <c r="B65" s="181"/>
      <c r="C65" s="122"/>
      <c r="D65" s="122"/>
      <c r="E65" s="17"/>
      <c r="F65" s="122"/>
      <c r="G65" s="245"/>
      <c r="H65" s="372"/>
      <c r="I65" s="372"/>
      <c r="J65" s="373"/>
      <c r="K65" s="78"/>
      <c r="L65" s="78"/>
      <c r="M65" s="78"/>
      <c r="N65" s="78"/>
      <c r="O65" s="78"/>
      <c r="P65" s="78"/>
      <c r="Q65" s="78"/>
    </row>
    <row r="66" spans="1:17" ht="24.95" customHeight="1" x14ac:dyDescent="0.2">
      <c r="A66" s="8">
        <f t="shared" si="0"/>
        <v>60</v>
      </c>
      <c r="B66" s="181"/>
      <c r="C66" s="122"/>
      <c r="D66" s="122"/>
      <c r="E66" s="17"/>
      <c r="F66" s="122"/>
      <c r="G66" s="113"/>
      <c r="H66" s="372"/>
      <c r="I66" s="372"/>
      <c r="J66" s="373"/>
      <c r="K66" s="78"/>
      <c r="L66" s="78"/>
      <c r="M66" s="78"/>
      <c r="N66" s="78"/>
      <c r="O66" s="78"/>
      <c r="P66" s="78"/>
      <c r="Q66" s="78"/>
    </row>
    <row r="67" spans="1:17" ht="24.95" customHeight="1" x14ac:dyDescent="0.2">
      <c r="A67" s="8">
        <f t="shared" si="0"/>
        <v>61</v>
      </c>
      <c r="B67" s="181"/>
      <c r="C67" s="122"/>
      <c r="D67" s="122"/>
      <c r="E67" s="17"/>
      <c r="F67" s="122"/>
      <c r="G67" s="113"/>
      <c r="H67" s="372"/>
      <c r="I67" s="372"/>
      <c r="J67" s="373"/>
      <c r="K67" s="78"/>
      <c r="L67" s="78"/>
      <c r="M67" s="78"/>
      <c r="N67" s="78"/>
      <c r="O67" s="78"/>
      <c r="P67" s="78"/>
      <c r="Q67" s="78"/>
    </row>
    <row r="68" spans="1:17" ht="24.95" customHeight="1" x14ac:dyDescent="0.2">
      <c r="A68" s="8">
        <f t="shared" si="0"/>
        <v>62</v>
      </c>
      <c r="B68" s="181"/>
      <c r="C68" s="122"/>
      <c r="D68" s="122"/>
      <c r="E68" s="17"/>
      <c r="F68" s="122"/>
      <c r="G68" s="113"/>
      <c r="H68" s="372"/>
      <c r="I68" s="372"/>
      <c r="J68" s="373"/>
      <c r="K68" s="78"/>
      <c r="L68" s="78"/>
      <c r="M68" s="78"/>
      <c r="N68" s="78"/>
      <c r="O68" s="78"/>
      <c r="P68" s="78"/>
      <c r="Q68" s="78"/>
    </row>
    <row r="69" spans="1:17" ht="24.95" customHeight="1" x14ac:dyDescent="0.2">
      <c r="A69" s="8">
        <f t="shared" si="0"/>
        <v>63</v>
      </c>
      <c r="B69" s="181"/>
      <c r="C69" s="122"/>
      <c r="D69" s="122"/>
      <c r="E69" s="17"/>
      <c r="F69" s="122"/>
      <c r="G69" s="113"/>
      <c r="H69" s="372"/>
      <c r="I69" s="372"/>
      <c r="J69" s="373"/>
      <c r="K69" s="78"/>
      <c r="L69" s="78"/>
      <c r="M69" s="78"/>
      <c r="N69" s="78"/>
      <c r="O69" s="78"/>
      <c r="P69" s="78"/>
      <c r="Q69" s="78"/>
    </row>
    <row r="70" spans="1:17" ht="24.95" customHeight="1" x14ac:dyDescent="0.2">
      <c r="A70" s="8">
        <f t="shared" si="0"/>
        <v>64</v>
      </c>
      <c r="B70" s="181"/>
      <c r="C70" s="122"/>
      <c r="D70" s="122"/>
      <c r="E70" s="17"/>
      <c r="F70" s="122"/>
      <c r="G70" s="113"/>
      <c r="H70" s="372"/>
      <c r="I70" s="372"/>
      <c r="J70" s="373"/>
      <c r="K70" s="78"/>
      <c r="L70" s="78"/>
      <c r="M70" s="78"/>
      <c r="N70" s="78"/>
      <c r="O70" s="78"/>
      <c r="P70" s="78"/>
      <c r="Q70" s="78"/>
    </row>
    <row r="71" spans="1:17" ht="24.95" customHeight="1" x14ac:dyDescent="0.2">
      <c r="A71" s="8">
        <f t="shared" si="0"/>
        <v>65</v>
      </c>
      <c r="B71" s="181"/>
      <c r="C71" s="122"/>
      <c r="D71" s="122"/>
      <c r="E71" s="17"/>
      <c r="F71" s="122"/>
      <c r="G71" s="113"/>
      <c r="H71" s="372"/>
      <c r="I71" s="372"/>
      <c r="J71" s="373"/>
      <c r="K71" s="78"/>
      <c r="L71" s="78"/>
      <c r="M71" s="78"/>
      <c r="N71" s="78"/>
      <c r="O71" s="78"/>
      <c r="P71" s="78"/>
      <c r="Q71" s="78"/>
    </row>
    <row r="72" spans="1:17" ht="24.95" customHeight="1" x14ac:dyDescent="0.2">
      <c r="A72" s="8">
        <f>1+A71</f>
        <v>66</v>
      </c>
      <c r="B72" s="181"/>
      <c r="C72" s="122"/>
      <c r="D72" s="122"/>
      <c r="E72" s="17"/>
      <c r="F72" s="122"/>
      <c r="G72" s="113"/>
      <c r="H72" s="372"/>
      <c r="I72" s="372"/>
      <c r="J72" s="373"/>
      <c r="K72" s="78"/>
      <c r="L72" s="78"/>
      <c r="M72" s="78"/>
      <c r="N72" s="78"/>
      <c r="O72" s="78"/>
      <c r="P72" s="78"/>
      <c r="Q72" s="78"/>
    </row>
    <row r="73" spans="1:17" ht="24.95" customHeight="1" x14ac:dyDescent="0.2">
      <c r="A73" s="8">
        <f>1+A72</f>
        <v>67</v>
      </c>
      <c r="B73" s="181"/>
      <c r="C73" s="122"/>
      <c r="D73" s="122"/>
      <c r="E73" s="17"/>
      <c r="F73" s="122"/>
      <c r="G73" s="113"/>
      <c r="H73" s="372"/>
      <c r="I73" s="372"/>
      <c r="J73" s="373"/>
      <c r="K73" s="78"/>
      <c r="L73" s="78"/>
      <c r="M73" s="78"/>
      <c r="N73" s="78"/>
      <c r="O73" s="78"/>
      <c r="P73" s="78"/>
      <c r="Q73" s="78"/>
    </row>
    <row r="74" spans="1:17" ht="24.95" customHeight="1" x14ac:dyDescent="0.2">
      <c r="A74" s="8">
        <f>1+A73</f>
        <v>68</v>
      </c>
      <c r="B74" s="181"/>
      <c r="C74" s="122"/>
      <c r="D74" s="122"/>
      <c r="E74" s="17"/>
      <c r="F74" s="122"/>
      <c r="G74" s="245"/>
      <c r="H74" s="372"/>
      <c r="I74" s="372"/>
      <c r="J74" s="373"/>
      <c r="K74" s="78"/>
      <c r="L74" s="78"/>
      <c r="M74" s="78"/>
      <c r="N74" s="78"/>
      <c r="O74" s="78"/>
      <c r="P74" s="78"/>
      <c r="Q74" s="78"/>
    </row>
    <row r="75" spans="1:17" ht="24.95" customHeight="1" x14ac:dyDescent="0.2">
      <c r="A75" s="8">
        <f>1+A74</f>
        <v>69</v>
      </c>
      <c r="B75" s="181"/>
      <c r="C75" s="122"/>
      <c r="D75" s="122"/>
      <c r="E75" s="17"/>
      <c r="F75" s="122"/>
      <c r="G75" s="245"/>
      <c r="H75" s="372"/>
      <c r="I75" s="372"/>
      <c r="J75" s="373"/>
      <c r="K75" s="78"/>
      <c r="L75" s="78"/>
      <c r="M75" s="78"/>
      <c r="N75" s="78"/>
      <c r="O75" s="78"/>
      <c r="P75" s="78"/>
      <c r="Q75" s="78"/>
    </row>
    <row r="76" spans="1:17" ht="24.95" customHeight="1" thickBot="1" x14ac:dyDescent="0.25">
      <c r="A76" s="9">
        <f>1+A75</f>
        <v>70</v>
      </c>
      <c r="B76" s="266"/>
      <c r="C76" s="118"/>
      <c r="D76" s="118"/>
      <c r="E76" s="18"/>
      <c r="F76" s="118"/>
      <c r="G76" s="114"/>
      <c r="H76" s="376"/>
      <c r="I76" s="376"/>
      <c r="J76" s="377"/>
      <c r="K76" s="78"/>
      <c r="L76" s="78"/>
      <c r="M76" s="78"/>
      <c r="N76" s="78"/>
      <c r="O76" s="78"/>
      <c r="P76" s="78"/>
      <c r="Q76" s="78"/>
    </row>
    <row r="77" spans="1:17" ht="24.95" customHeight="1" x14ac:dyDescent="0.2">
      <c r="A77" s="7">
        <v>71</v>
      </c>
      <c r="B77" s="150"/>
      <c r="C77" s="100"/>
      <c r="D77" s="100"/>
      <c r="E77" s="16"/>
      <c r="F77" s="100"/>
      <c r="G77" s="112"/>
      <c r="H77" s="374"/>
      <c r="I77" s="374"/>
      <c r="J77" s="375"/>
      <c r="K77" s="78"/>
      <c r="L77" s="78"/>
      <c r="M77" s="78"/>
      <c r="N77" s="78"/>
      <c r="O77" s="78"/>
      <c r="P77" s="78"/>
      <c r="Q77" s="78"/>
    </row>
    <row r="78" spans="1:17" ht="24.95" customHeight="1" x14ac:dyDescent="0.2">
      <c r="A78" s="8">
        <v>72</v>
      </c>
      <c r="B78" s="181"/>
      <c r="C78" s="122"/>
      <c r="D78" s="122"/>
      <c r="E78" s="17"/>
      <c r="F78" s="122"/>
      <c r="G78" s="113"/>
      <c r="H78" s="372"/>
      <c r="I78" s="372"/>
      <c r="J78" s="373"/>
      <c r="K78" s="78"/>
      <c r="L78" s="78"/>
      <c r="M78" s="78"/>
      <c r="N78" s="78"/>
      <c r="O78" s="78"/>
      <c r="P78" s="78"/>
      <c r="Q78" s="78"/>
    </row>
    <row r="79" spans="1:17" ht="24.95" customHeight="1" x14ac:dyDescent="0.2">
      <c r="A79" s="8">
        <v>73</v>
      </c>
      <c r="B79" s="181"/>
      <c r="C79" s="122"/>
      <c r="D79" s="122"/>
      <c r="E79" s="17"/>
      <c r="F79" s="122"/>
      <c r="G79" s="245"/>
      <c r="H79" s="372"/>
      <c r="I79" s="372"/>
      <c r="J79" s="373"/>
      <c r="K79" s="78"/>
      <c r="L79" s="78"/>
      <c r="M79" s="78"/>
      <c r="N79" s="78"/>
      <c r="O79" s="78"/>
      <c r="P79" s="78"/>
      <c r="Q79" s="78"/>
    </row>
    <row r="80" spans="1:17" ht="24.95" customHeight="1" x14ac:dyDescent="0.2">
      <c r="A80" s="8">
        <v>74</v>
      </c>
      <c r="B80" s="181"/>
      <c r="C80" s="122"/>
      <c r="D80" s="122"/>
      <c r="E80" s="17"/>
      <c r="F80" s="122"/>
      <c r="G80" s="245"/>
      <c r="H80" s="372"/>
      <c r="I80" s="372"/>
      <c r="J80" s="373"/>
      <c r="K80" s="78"/>
      <c r="L80" s="78"/>
      <c r="M80" s="78"/>
      <c r="N80" s="78"/>
      <c r="O80" s="78"/>
      <c r="P80" s="78"/>
      <c r="Q80" s="78"/>
    </row>
    <row r="81" spans="1:17" ht="24.95" customHeight="1" x14ac:dyDescent="0.2">
      <c r="A81" s="8">
        <v>75</v>
      </c>
      <c r="B81" s="181"/>
      <c r="C81" s="122"/>
      <c r="D81" s="122"/>
      <c r="E81" s="17"/>
      <c r="F81" s="122"/>
      <c r="G81" s="113"/>
      <c r="H81" s="372"/>
      <c r="I81" s="372"/>
      <c r="J81" s="373"/>
      <c r="K81" s="78"/>
      <c r="L81" s="78"/>
      <c r="M81" s="78"/>
      <c r="N81" s="78"/>
      <c r="O81" s="78"/>
      <c r="P81" s="78"/>
      <c r="Q81" s="78"/>
    </row>
    <row r="82" spans="1:17" ht="24.95" customHeight="1" x14ac:dyDescent="0.2">
      <c r="A82" s="8">
        <v>76</v>
      </c>
      <c r="B82" s="181"/>
      <c r="C82" s="122"/>
      <c r="D82" s="122"/>
      <c r="E82" s="17"/>
      <c r="F82" s="122"/>
      <c r="G82" s="113"/>
      <c r="H82" s="372"/>
      <c r="I82" s="372"/>
      <c r="J82" s="373"/>
      <c r="K82" s="78"/>
      <c r="L82" s="78"/>
      <c r="M82" s="78"/>
      <c r="N82" s="78"/>
      <c r="O82" s="78"/>
      <c r="P82" s="78"/>
      <c r="Q82" s="78"/>
    </row>
    <row r="83" spans="1:17" ht="24.95" customHeight="1" x14ac:dyDescent="0.2">
      <c r="A83" s="8">
        <v>77</v>
      </c>
      <c r="B83" s="181"/>
      <c r="C83" s="122"/>
      <c r="D83" s="122"/>
      <c r="E83" s="17"/>
      <c r="F83" s="122"/>
      <c r="G83" s="113"/>
      <c r="H83" s="372"/>
      <c r="I83" s="372"/>
      <c r="J83" s="373"/>
      <c r="K83" s="78"/>
      <c r="L83" s="78"/>
      <c r="M83" s="78"/>
      <c r="N83" s="78"/>
      <c r="O83" s="78"/>
      <c r="P83" s="78"/>
      <c r="Q83" s="78"/>
    </row>
    <row r="84" spans="1:17" ht="24.95" customHeight="1" x14ac:dyDescent="0.2">
      <c r="A84" s="8">
        <v>78</v>
      </c>
      <c r="B84" s="131"/>
      <c r="C84" s="122"/>
      <c r="D84" s="122"/>
      <c r="E84" s="17"/>
      <c r="F84" s="122"/>
      <c r="G84" s="113"/>
      <c r="H84" s="372"/>
      <c r="I84" s="372"/>
      <c r="J84" s="373"/>
      <c r="K84" s="78"/>
      <c r="L84" s="78"/>
      <c r="M84" s="78"/>
      <c r="N84" s="78"/>
      <c r="O84" s="78"/>
      <c r="P84" s="78"/>
      <c r="Q84" s="78"/>
    </row>
    <row r="85" spans="1:17" ht="24.95" customHeight="1" x14ac:dyDescent="0.2">
      <c r="A85" s="8">
        <v>79</v>
      </c>
      <c r="B85" s="131"/>
      <c r="C85" s="122"/>
      <c r="D85" s="122"/>
      <c r="E85" s="17"/>
      <c r="F85" s="122"/>
      <c r="G85" s="113"/>
      <c r="H85" s="372"/>
      <c r="I85" s="372"/>
      <c r="J85" s="373"/>
      <c r="K85" s="78"/>
      <c r="L85" s="78"/>
      <c r="M85" s="78"/>
      <c r="N85" s="78"/>
      <c r="O85" s="78"/>
      <c r="P85" s="78"/>
      <c r="Q85" s="78"/>
    </row>
    <row r="86" spans="1:17" ht="24.95" customHeight="1" x14ac:dyDescent="0.2">
      <c r="A86" s="8">
        <v>80</v>
      </c>
      <c r="B86" s="131"/>
      <c r="C86" s="122"/>
      <c r="D86" s="122"/>
      <c r="E86" s="17"/>
      <c r="F86" s="122"/>
      <c r="G86" s="113"/>
      <c r="H86" s="372"/>
      <c r="I86" s="372"/>
      <c r="J86" s="373"/>
      <c r="K86" s="78"/>
      <c r="L86" s="78"/>
      <c r="M86" s="78"/>
      <c r="N86" s="78"/>
      <c r="O86" s="78"/>
      <c r="P86" s="78"/>
      <c r="Q86" s="78"/>
    </row>
    <row r="87" spans="1:17" ht="24.95" customHeight="1" x14ac:dyDescent="0.2">
      <c r="A87" s="8">
        <v>81</v>
      </c>
      <c r="B87" s="131"/>
      <c r="C87" s="122"/>
      <c r="D87" s="122"/>
      <c r="E87" s="17"/>
      <c r="F87" s="122"/>
      <c r="G87" s="113"/>
      <c r="H87" s="372"/>
      <c r="I87" s="372"/>
      <c r="J87" s="373"/>
      <c r="K87" s="78"/>
      <c r="L87" s="78"/>
      <c r="M87" s="78"/>
      <c r="N87" s="78"/>
      <c r="O87" s="78"/>
      <c r="P87" s="78"/>
      <c r="Q87" s="78"/>
    </row>
    <row r="88" spans="1:17" ht="24.95" customHeight="1" x14ac:dyDescent="0.2">
      <c r="A88" s="8">
        <v>82</v>
      </c>
      <c r="B88" s="131"/>
      <c r="C88" s="122"/>
      <c r="D88" s="122"/>
      <c r="E88" s="17"/>
      <c r="F88" s="122"/>
      <c r="G88" s="113"/>
      <c r="H88" s="372"/>
      <c r="I88" s="372"/>
      <c r="J88" s="373"/>
      <c r="K88" s="78"/>
      <c r="L88" s="78"/>
      <c r="M88" s="78"/>
      <c r="N88" s="78"/>
      <c r="O88" s="78"/>
      <c r="P88" s="78"/>
      <c r="Q88" s="78"/>
    </row>
    <row r="89" spans="1:17" ht="24.95" customHeight="1" x14ac:dyDescent="0.2">
      <c r="A89" s="8">
        <v>83</v>
      </c>
      <c r="B89" s="131"/>
      <c r="C89" s="122"/>
      <c r="D89" s="122"/>
      <c r="E89" s="17"/>
      <c r="F89" s="122"/>
      <c r="G89" s="113"/>
      <c r="H89" s="372"/>
      <c r="I89" s="372"/>
      <c r="J89" s="373"/>
      <c r="K89" s="78"/>
      <c r="L89" s="78"/>
      <c r="M89" s="78"/>
      <c r="N89" s="78"/>
      <c r="O89" s="78"/>
      <c r="P89" s="78"/>
      <c r="Q89" s="78"/>
    </row>
    <row r="90" spans="1:17" ht="24.95" customHeight="1" x14ac:dyDescent="0.2">
      <c r="A90" s="8">
        <v>84</v>
      </c>
      <c r="B90" s="131"/>
      <c r="C90" s="122"/>
      <c r="D90" s="122"/>
      <c r="E90" s="17"/>
      <c r="F90" s="122"/>
      <c r="G90" s="113"/>
      <c r="H90" s="372"/>
      <c r="I90" s="372"/>
      <c r="J90" s="373"/>
      <c r="K90" s="78"/>
      <c r="L90" s="78"/>
      <c r="M90" s="78"/>
      <c r="N90" s="78"/>
      <c r="O90" s="78"/>
      <c r="P90" s="78"/>
      <c r="Q90" s="78"/>
    </row>
    <row r="91" spans="1:17" ht="24.95" customHeight="1" x14ac:dyDescent="0.2">
      <c r="A91" s="8">
        <v>85</v>
      </c>
      <c r="B91" s="131"/>
      <c r="C91" s="122"/>
      <c r="D91" s="122"/>
      <c r="E91" s="17"/>
      <c r="F91" s="122"/>
      <c r="G91" s="113"/>
      <c r="H91" s="372"/>
      <c r="I91" s="372"/>
      <c r="J91" s="373"/>
      <c r="K91" s="78"/>
      <c r="L91" s="78"/>
      <c r="M91" s="78"/>
      <c r="N91" s="78"/>
      <c r="O91" s="78"/>
      <c r="P91" s="78"/>
      <c r="Q91" s="78"/>
    </row>
    <row r="92" spans="1:17" ht="24.95" customHeight="1" x14ac:dyDescent="0.2">
      <c r="A92" s="8">
        <v>86</v>
      </c>
      <c r="B92" s="131"/>
      <c r="C92" s="122"/>
      <c r="D92" s="122"/>
      <c r="E92" s="17"/>
      <c r="F92" s="122"/>
      <c r="G92" s="113"/>
      <c r="H92" s="372"/>
      <c r="I92" s="372"/>
      <c r="J92" s="373"/>
      <c r="K92" s="78"/>
      <c r="L92" s="78"/>
      <c r="M92" s="78"/>
      <c r="N92" s="78"/>
      <c r="O92" s="78"/>
      <c r="P92" s="78"/>
      <c r="Q92" s="78"/>
    </row>
    <row r="93" spans="1:17" ht="24.95" customHeight="1" x14ac:dyDescent="0.2">
      <c r="A93" s="8">
        <v>87</v>
      </c>
      <c r="B93" s="131"/>
      <c r="C93" s="122"/>
      <c r="D93" s="122"/>
      <c r="E93" s="17"/>
      <c r="F93" s="122"/>
      <c r="G93" s="113"/>
      <c r="H93" s="372"/>
      <c r="I93" s="372"/>
      <c r="J93" s="373"/>
      <c r="K93" s="78"/>
      <c r="L93" s="78"/>
      <c r="M93" s="78"/>
      <c r="N93" s="78"/>
      <c r="O93" s="78"/>
      <c r="P93" s="78"/>
      <c r="Q93" s="78"/>
    </row>
    <row r="94" spans="1:17" ht="24.95" customHeight="1" x14ac:dyDescent="0.2">
      <c r="A94" s="8">
        <v>88</v>
      </c>
      <c r="B94" s="131"/>
      <c r="C94" s="122"/>
      <c r="D94" s="122"/>
      <c r="E94" s="17"/>
      <c r="F94" s="122"/>
      <c r="G94" s="113"/>
      <c r="H94" s="372"/>
      <c r="I94" s="372"/>
      <c r="J94" s="373"/>
      <c r="K94" s="78"/>
      <c r="L94" s="78"/>
      <c r="M94" s="78"/>
      <c r="N94" s="78"/>
      <c r="O94" s="78"/>
      <c r="P94" s="78"/>
      <c r="Q94" s="78"/>
    </row>
    <row r="95" spans="1:17" ht="24.95" customHeight="1" x14ac:dyDescent="0.2">
      <c r="A95" s="8">
        <v>89</v>
      </c>
      <c r="B95" s="131"/>
      <c r="C95" s="122"/>
      <c r="D95" s="122"/>
      <c r="E95" s="17"/>
      <c r="F95" s="122"/>
      <c r="G95" s="113"/>
      <c r="H95" s="372"/>
      <c r="I95" s="372"/>
      <c r="J95" s="373"/>
      <c r="K95" s="78"/>
      <c r="L95" s="78"/>
      <c r="M95" s="78"/>
      <c r="N95" s="78"/>
      <c r="O95" s="78"/>
      <c r="P95" s="78"/>
      <c r="Q95" s="78"/>
    </row>
    <row r="96" spans="1:17" ht="24.95" customHeight="1" x14ac:dyDescent="0.2">
      <c r="A96" s="8">
        <v>90</v>
      </c>
      <c r="B96" s="131"/>
      <c r="C96" s="122"/>
      <c r="D96" s="122"/>
      <c r="E96" s="17"/>
      <c r="F96" s="122"/>
      <c r="G96" s="113"/>
      <c r="H96" s="372"/>
      <c r="I96" s="372"/>
      <c r="J96" s="373"/>
      <c r="K96" s="78"/>
      <c r="L96" s="78"/>
      <c r="M96" s="78"/>
      <c r="N96" s="78"/>
      <c r="O96" s="78"/>
      <c r="P96" s="78"/>
      <c r="Q96" s="78"/>
    </row>
    <row r="97" spans="1:17" ht="24.95" customHeight="1" x14ac:dyDescent="0.2">
      <c r="A97" s="8">
        <v>91</v>
      </c>
      <c r="B97" s="131"/>
      <c r="C97" s="122"/>
      <c r="D97" s="122"/>
      <c r="E97" s="17"/>
      <c r="F97" s="122"/>
      <c r="G97" s="113"/>
      <c r="H97" s="372"/>
      <c r="I97" s="372"/>
      <c r="J97" s="373"/>
      <c r="K97" s="78"/>
      <c r="L97" s="78"/>
      <c r="M97" s="78"/>
      <c r="N97" s="78"/>
      <c r="O97" s="78"/>
      <c r="P97" s="78"/>
      <c r="Q97" s="78"/>
    </row>
    <row r="98" spans="1:17" ht="24.95" customHeight="1" x14ac:dyDescent="0.2">
      <c r="A98" s="8">
        <v>92</v>
      </c>
      <c r="B98" s="131"/>
      <c r="C98" s="122"/>
      <c r="D98" s="122"/>
      <c r="E98" s="17"/>
      <c r="F98" s="122"/>
      <c r="G98" s="113"/>
      <c r="H98" s="372"/>
      <c r="I98" s="372"/>
      <c r="J98" s="373"/>
      <c r="K98" s="78"/>
      <c r="L98" s="78"/>
      <c r="M98" s="78"/>
      <c r="N98" s="78"/>
      <c r="O98" s="78"/>
      <c r="P98" s="78"/>
      <c r="Q98" s="78"/>
    </row>
    <row r="99" spans="1:17" ht="24.95" customHeight="1" x14ac:dyDescent="0.2">
      <c r="A99" s="8">
        <v>93</v>
      </c>
      <c r="B99" s="131"/>
      <c r="C99" s="122"/>
      <c r="D99" s="122"/>
      <c r="E99" s="17"/>
      <c r="F99" s="122"/>
      <c r="G99" s="113"/>
      <c r="H99" s="372"/>
      <c r="I99" s="372"/>
      <c r="J99" s="373"/>
      <c r="K99" s="78"/>
      <c r="L99" s="78"/>
      <c r="M99" s="78"/>
      <c r="N99" s="78"/>
      <c r="O99" s="78"/>
      <c r="P99" s="78"/>
      <c r="Q99" s="78"/>
    </row>
    <row r="100" spans="1:17" ht="24.95" customHeight="1" x14ac:dyDescent="0.2">
      <c r="A100" s="8">
        <v>94</v>
      </c>
      <c r="B100" s="131"/>
      <c r="C100" s="122"/>
      <c r="D100" s="122"/>
      <c r="E100" s="17"/>
      <c r="F100" s="122"/>
      <c r="G100" s="113"/>
      <c r="H100" s="372"/>
      <c r="I100" s="372"/>
      <c r="J100" s="373"/>
      <c r="K100" s="78"/>
      <c r="L100" s="78"/>
      <c r="M100" s="78"/>
      <c r="N100" s="78"/>
      <c r="O100" s="78"/>
      <c r="P100" s="78"/>
      <c r="Q100" s="78"/>
    </row>
    <row r="101" spans="1:17" ht="24.95" customHeight="1" x14ac:dyDescent="0.2">
      <c r="A101" s="8">
        <v>95</v>
      </c>
      <c r="B101" s="131"/>
      <c r="C101" s="122"/>
      <c r="D101" s="122"/>
      <c r="E101" s="17"/>
      <c r="F101" s="122"/>
      <c r="G101" s="113"/>
      <c r="H101" s="372"/>
      <c r="I101" s="372"/>
      <c r="J101" s="373"/>
      <c r="K101" s="78"/>
      <c r="L101" s="78"/>
      <c r="M101" s="78"/>
      <c r="N101" s="78"/>
      <c r="O101" s="78"/>
      <c r="P101" s="78"/>
      <c r="Q101" s="78"/>
    </row>
    <row r="102" spans="1:17" ht="24.95" customHeight="1" x14ac:dyDescent="0.2">
      <c r="A102" s="8">
        <v>96</v>
      </c>
      <c r="B102" s="131"/>
      <c r="C102" s="122"/>
      <c r="D102" s="122"/>
      <c r="E102" s="17"/>
      <c r="F102" s="122"/>
      <c r="G102" s="113"/>
      <c r="H102" s="372"/>
      <c r="I102" s="372"/>
      <c r="J102" s="373"/>
      <c r="K102" s="78"/>
      <c r="L102" s="78"/>
      <c r="M102" s="78"/>
      <c r="N102" s="78"/>
      <c r="O102" s="78"/>
      <c r="P102" s="78"/>
      <c r="Q102" s="78"/>
    </row>
    <row r="103" spans="1:17" ht="24.95" customHeight="1" x14ac:dyDescent="0.2">
      <c r="A103" s="8">
        <v>97</v>
      </c>
      <c r="B103" s="131"/>
      <c r="C103" s="122"/>
      <c r="D103" s="122"/>
      <c r="E103" s="17"/>
      <c r="F103" s="122"/>
      <c r="G103" s="113"/>
      <c r="H103" s="372"/>
      <c r="I103" s="372"/>
      <c r="J103" s="373"/>
      <c r="K103" s="78"/>
      <c r="L103" s="78"/>
      <c r="M103" s="78"/>
      <c r="N103" s="78"/>
      <c r="O103" s="78"/>
      <c r="P103" s="78"/>
      <c r="Q103" s="78"/>
    </row>
    <row r="104" spans="1:17" ht="24.95" customHeight="1" x14ac:dyDescent="0.2">
      <c r="A104" s="8">
        <v>98</v>
      </c>
      <c r="B104" s="131"/>
      <c r="C104" s="122"/>
      <c r="D104" s="122"/>
      <c r="E104" s="17"/>
      <c r="F104" s="122"/>
      <c r="G104" s="113"/>
      <c r="H104" s="372"/>
      <c r="I104" s="372"/>
      <c r="J104" s="373"/>
      <c r="K104" s="78"/>
      <c r="L104" s="78"/>
      <c r="M104" s="78"/>
      <c r="N104" s="78"/>
      <c r="O104" s="78"/>
      <c r="P104" s="78"/>
      <c r="Q104" s="78"/>
    </row>
    <row r="105" spans="1:17" ht="24.95" customHeight="1" x14ac:dyDescent="0.2">
      <c r="A105" s="8">
        <v>99</v>
      </c>
      <c r="B105" s="131"/>
      <c r="C105" s="122"/>
      <c r="D105" s="122"/>
      <c r="E105" s="17"/>
      <c r="F105" s="122"/>
      <c r="G105" s="113"/>
      <c r="H105" s="372"/>
      <c r="I105" s="372"/>
      <c r="J105" s="373"/>
      <c r="K105" s="78"/>
      <c r="L105" s="78"/>
      <c r="M105" s="78"/>
      <c r="N105" s="78"/>
      <c r="O105" s="78"/>
      <c r="P105" s="78"/>
      <c r="Q105" s="78"/>
    </row>
    <row r="106" spans="1:17" ht="24.95" customHeight="1" x14ac:dyDescent="0.2">
      <c r="A106" s="8">
        <v>100</v>
      </c>
      <c r="B106" s="131"/>
      <c r="C106" s="122"/>
      <c r="D106" s="122"/>
      <c r="E106" s="17"/>
      <c r="F106" s="122"/>
      <c r="G106" s="113"/>
      <c r="H106" s="372"/>
      <c r="I106" s="372"/>
      <c r="J106" s="373"/>
      <c r="K106" s="78"/>
      <c r="L106" s="78"/>
      <c r="M106" s="78"/>
      <c r="N106" s="78"/>
      <c r="O106" s="78"/>
      <c r="P106" s="78"/>
      <c r="Q106" s="78"/>
    </row>
    <row r="107" spans="1:17" ht="24.95" customHeight="1" x14ac:dyDescent="0.2">
      <c r="A107" s="8">
        <v>101</v>
      </c>
      <c r="B107" s="131"/>
      <c r="C107" s="122"/>
      <c r="D107" s="122"/>
      <c r="E107" s="17"/>
      <c r="F107" s="122"/>
      <c r="G107" s="113"/>
      <c r="H107" s="372"/>
      <c r="I107" s="372"/>
      <c r="J107" s="373"/>
      <c r="K107" s="78"/>
      <c r="L107" s="78"/>
      <c r="M107" s="78"/>
      <c r="N107" s="78"/>
      <c r="O107" s="78"/>
      <c r="P107" s="78"/>
      <c r="Q107" s="78"/>
    </row>
    <row r="108" spans="1:17" ht="24.95" customHeight="1" x14ac:dyDescent="0.2">
      <c r="A108" s="8">
        <v>102</v>
      </c>
      <c r="B108" s="131"/>
      <c r="C108" s="122"/>
      <c r="D108" s="122"/>
      <c r="E108" s="17"/>
      <c r="F108" s="122"/>
      <c r="G108" s="113"/>
      <c r="H108" s="372"/>
      <c r="I108" s="372"/>
      <c r="J108" s="373"/>
      <c r="K108" s="78"/>
      <c r="L108" s="78"/>
      <c r="M108" s="78"/>
      <c r="N108" s="78"/>
      <c r="O108" s="78"/>
      <c r="P108" s="78"/>
      <c r="Q108" s="78"/>
    </row>
    <row r="109" spans="1:17" ht="24.95" customHeight="1" x14ac:dyDescent="0.2">
      <c r="A109" s="8">
        <v>103</v>
      </c>
      <c r="B109" s="131"/>
      <c r="C109" s="122"/>
      <c r="D109" s="122"/>
      <c r="E109" s="17"/>
      <c r="F109" s="122"/>
      <c r="G109" s="113"/>
      <c r="H109" s="372"/>
      <c r="I109" s="372"/>
      <c r="J109" s="373"/>
      <c r="K109" s="78"/>
      <c r="L109" s="78"/>
      <c r="M109" s="78"/>
      <c r="N109" s="78"/>
      <c r="O109" s="78"/>
      <c r="P109" s="78"/>
      <c r="Q109" s="78"/>
    </row>
    <row r="110" spans="1:17" ht="24.95" customHeight="1" x14ac:dyDescent="0.2">
      <c r="A110" s="8">
        <v>104</v>
      </c>
      <c r="B110" s="131"/>
      <c r="C110" s="122"/>
      <c r="D110" s="122"/>
      <c r="E110" s="17"/>
      <c r="F110" s="122"/>
      <c r="G110" s="113"/>
      <c r="H110" s="372"/>
      <c r="I110" s="372"/>
      <c r="J110" s="373"/>
      <c r="K110" s="78"/>
      <c r="L110" s="78"/>
      <c r="M110" s="78"/>
      <c r="N110" s="78"/>
      <c r="O110" s="78"/>
      <c r="P110" s="78"/>
      <c r="Q110" s="78"/>
    </row>
    <row r="111" spans="1:17" ht="24.95" customHeight="1" x14ac:dyDescent="0.2">
      <c r="A111" s="8">
        <v>105</v>
      </c>
      <c r="B111" s="131"/>
      <c r="C111" s="122"/>
      <c r="D111" s="122"/>
      <c r="E111" s="17"/>
      <c r="F111" s="122"/>
      <c r="G111" s="113"/>
      <c r="H111" s="372"/>
      <c r="I111" s="372"/>
      <c r="J111" s="373"/>
      <c r="K111" s="78"/>
      <c r="L111" s="78"/>
      <c r="M111" s="78"/>
      <c r="N111" s="78"/>
      <c r="O111" s="78"/>
      <c r="P111" s="78"/>
      <c r="Q111" s="78"/>
    </row>
    <row r="112" spans="1:17" ht="24.95" customHeight="1" x14ac:dyDescent="0.2">
      <c r="A112" s="8">
        <v>106</v>
      </c>
      <c r="B112" s="131"/>
      <c r="C112" s="122"/>
      <c r="D112" s="122"/>
      <c r="E112" s="17"/>
      <c r="F112" s="122"/>
      <c r="G112" s="113"/>
      <c r="H112" s="372"/>
      <c r="I112" s="372"/>
      <c r="J112" s="373"/>
      <c r="K112" s="78"/>
      <c r="L112" s="78"/>
      <c r="M112" s="78"/>
      <c r="N112" s="78"/>
      <c r="O112" s="78"/>
      <c r="P112" s="78"/>
      <c r="Q112" s="78"/>
    </row>
    <row r="113" spans="1:17" ht="24.95" customHeight="1" x14ac:dyDescent="0.2">
      <c r="A113" s="8">
        <v>107</v>
      </c>
      <c r="B113" s="131"/>
      <c r="C113" s="122"/>
      <c r="D113" s="122"/>
      <c r="E113" s="17"/>
      <c r="F113" s="122"/>
      <c r="G113" s="113"/>
      <c r="H113" s="372"/>
      <c r="I113" s="372"/>
      <c r="J113" s="373"/>
      <c r="K113" s="78"/>
      <c r="L113" s="78"/>
      <c r="M113" s="78"/>
      <c r="N113" s="78"/>
      <c r="O113" s="78"/>
      <c r="P113" s="78"/>
      <c r="Q113" s="78"/>
    </row>
    <row r="114" spans="1:17" ht="24.95" customHeight="1" x14ac:dyDescent="0.2">
      <c r="A114" s="8">
        <v>108</v>
      </c>
      <c r="B114" s="131"/>
      <c r="C114" s="122"/>
      <c r="D114" s="122"/>
      <c r="E114" s="17"/>
      <c r="F114" s="122"/>
      <c r="G114" s="113"/>
      <c r="H114" s="372"/>
      <c r="I114" s="372"/>
      <c r="J114" s="373"/>
      <c r="K114" s="78"/>
      <c r="L114" s="78"/>
      <c r="M114" s="78"/>
      <c r="N114" s="78"/>
      <c r="O114" s="78"/>
      <c r="P114" s="78"/>
      <c r="Q114" s="78"/>
    </row>
    <row r="115" spans="1:17" ht="24.95" customHeight="1" x14ac:dyDescent="0.2">
      <c r="A115" s="8">
        <v>109</v>
      </c>
      <c r="B115" s="131"/>
      <c r="C115" s="122"/>
      <c r="D115" s="122"/>
      <c r="E115" s="17"/>
      <c r="F115" s="122"/>
      <c r="G115" s="113"/>
      <c r="H115" s="372"/>
      <c r="I115" s="372"/>
      <c r="J115" s="373"/>
      <c r="K115" s="78"/>
      <c r="L115" s="78"/>
      <c r="M115" s="78"/>
      <c r="N115" s="78"/>
      <c r="O115" s="78"/>
      <c r="P115" s="78"/>
      <c r="Q115" s="78"/>
    </row>
    <row r="116" spans="1:17" ht="24.95" customHeight="1" x14ac:dyDescent="0.2">
      <c r="A116" s="8">
        <v>110</v>
      </c>
      <c r="B116" s="131"/>
      <c r="C116" s="122"/>
      <c r="D116" s="122"/>
      <c r="E116" s="17"/>
      <c r="F116" s="122"/>
      <c r="G116" s="113"/>
      <c r="H116" s="372"/>
      <c r="I116" s="372"/>
      <c r="J116" s="373"/>
      <c r="K116" s="78"/>
      <c r="L116" s="78"/>
      <c r="M116" s="78"/>
      <c r="N116" s="78"/>
      <c r="O116" s="78"/>
      <c r="P116" s="78"/>
      <c r="Q116" s="78"/>
    </row>
    <row r="117" spans="1:17" ht="24.95" customHeight="1" x14ac:dyDescent="0.2">
      <c r="A117" s="8">
        <v>111</v>
      </c>
      <c r="B117" s="131"/>
      <c r="C117" s="122"/>
      <c r="D117" s="122"/>
      <c r="E117" s="17"/>
      <c r="F117" s="122"/>
      <c r="G117" s="113"/>
      <c r="H117" s="372"/>
      <c r="I117" s="372"/>
      <c r="J117" s="373"/>
      <c r="K117" s="78"/>
      <c r="L117" s="78"/>
      <c r="M117" s="78"/>
      <c r="N117" s="78"/>
      <c r="O117" s="78"/>
      <c r="P117" s="78"/>
      <c r="Q117" s="78"/>
    </row>
    <row r="118" spans="1:17" ht="24.95" customHeight="1" x14ac:dyDescent="0.2">
      <c r="A118" s="8">
        <v>112</v>
      </c>
      <c r="B118" s="131"/>
      <c r="C118" s="122"/>
      <c r="D118" s="122"/>
      <c r="E118" s="17"/>
      <c r="F118" s="122"/>
      <c r="G118" s="113"/>
      <c r="H118" s="372"/>
      <c r="I118" s="372"/>
      <c r="J118" s="373"/>
      <c r="K118" s="78"/>
      <c r="L118" s="78"/>
      <c r="M118" s="78"/>
      <c r="N118" s="78"/>
      <c r="O118" s="78"/>
      <c r="P118" s="78"/>
      <c r="Q118" s="78"/>
    </row>
    <row r="119" spans="1:17" ht="24.95" customHeight="1" x14ac:dyDescent="0.2">
      <c r="A119" s="8">
        <v>113</v>
      </c>
      <c r="B119" s="131"/>
      <c r="C119" s="122"/>
      <c r="D119" s="122"/>
      <c r="E119" s="17"/>
      <c r="F119" s="122"/>
      <c r="G119" s="113"/>
      <c r="H119" s="372"/>
      <c r="I119" s="372"/>
      <c r="J119" s="373"/>
      <c r="K119" s="78"/>
      <c r="L119" s="78"/>
      <c r="M119" s="78"/>
      <c r="N119" s="78"/>
      <c r="O119" s="78"/>
      <c r="P119" s="78"/>
      <c r="Q119" s="78"/>
    </row>
    <row r="120" spans="1:17" ht="24.95" customHeight="1" x14ac:dyDescent="0.2">
      <c r="A120" s="8">
        <v>114</v>
      </c>
      <c r="B120" s="131"/>
      <c r="C120" s="122"/>
      <c r="D120" s="122"/>
      <c r="E120" s="17"/>
      <c r="F120" s="122"/>
      <c r="G120" s="113"/>
      <c r="H120" s="372"/>
      <c r="I120" s="372"/>
      <c r="J120" s="373"/>
      <c r="K120" s="78"/>
      <c r="L120" s="78"/>
      <c r="M120" s="78"/>
      <c r="N120" s="78"/>
      <c r="O120" s="78"/>
      <c r="P120" s="78"/>
      <c r="Q120" s="78"/>
    </row>
    <row r="121" spans="1:17" ht="24.95" customHeight="1" x14ac:dyDescent="0.2">
      <c r="A121" s="8">
        <v>115</v>
      </c>
      <c r="B121" s="131"/>
      <c r="C121" s="122"/>
      <c r="D121" s="122"/>
      <c r="E121" s="17"/>
      <c r="F121" s="122"/>
      <c r="G121" s="113"/>
      <c r="H121" s="372"/>
      <c r="I121" s="372"/>
      <c r="J121" s="373"/>
      <c r="K121" s="78"/>
      <c r="L121" s="78"/>
      <c r="M121" s="78"/>
      <c r="N121" s="78"/>
      <c r="O121" s="78"/>
      <c r="P121" s="78"/>
      <c r="Q121" s="78"/>
    </row>
    <row r="122" spans="1:17" ht="24.95" customHeight="1" x14ac:dyDescent="0.2">
      <c r="A122" s="8">
        <v>116</v>
      </c>
      <c r="B122" s="131"/>
      <c r="C122" s="122"/>
      <c r="D122" s="122"/>
      <c r="E122" s="17"/>
      <c r="F122" s="122"/>
      <c r="G122" s="113"/>
      <c r="H122" s="372"/>
      <c r="I122" s="372"/>
      <c r="J122" s="373"/>
      <c r="K122" s="78"/>
      <c r="L122" s="78"/>
      <c r="M122" s="78"/>
      <c r="N122" s="78"/>
      <c r="O122" s="78"/>
      <c r="P122" s="78"/>
      <c r="Q122" s="78"/>
    </row>
    <row r="123" spans="1:17" ht="24.95" customHeight="1" x14ac:dyDescent="0.2">
      <c r="A123" s="8">
        <v>117</v>
      </c>
      <c r="B123" s="131"/>
      <c r="C123" s="122"/>
      <c r="D123" s="122"/>
      <c r="E123" s="17"/>
      <c r="F123" s="122"/>
      <c r="G123" s="113"/>
      <c r="H123" s="372"/>
      <c r="I123" s="372"/>
      <c r="J123" s="373"/>
      <c r="K123" s="78"/>
      <c r="L123" s="78"/>
      <c r="M123" s="78"/>
      <c r="N123" s="78"/>
      <c r="O123" s="78"/>
      <c r="P123" s="78"/>
      <c r="Q123" s="78"/>
    </row>
    <row r="124" spans="1:17" ht="24.95" customHeight="1" x14ac:dyDescent="0.2">
      <c r="A124" s="8">
        <v>118</v>
      </c>
      <c r="B124" s="131"/>
      <c r="C124" s="122"/>
      <c r="D124" s="122"/>
      <c r="E124" s="17"/>
      <c r="F124" s="122"/>
      <c r="G124" s="113"/>
      <c r="H124" s="372"/>
      <c r="I124" s="372"/>
      <c r="J124" s="373"/>
      <c r="K124" s="78"/>
      <c r="L124" s="78"/>
      <c r="M124" s="78"/>
      <c r="N124" s="78"/>
      <c r="O124" s="78"/>
      <c r="P124" s="78"/>
      <c r="Q124" s="78"/>
    </row>
    <row r="125" spans="1:17" ht="24.95" customHeight="1" x14ac:dyDescent="0.2">
      <c r="A125" s="8">
        <v>119</v>
      </c>
      <c r="B125" s="131"/>
      <c r="C125" s="122"/>
      <c r="D125" s="122"/>
      <c r="E125" s="17"/>
      <c r="F125" s="122"/>
      <c r="G125" s="113"/>
      <c r="H125" s="372"/>
      <c r="I125" s="372"/>
      <c r="J125" s="373"/>
      <c r="K125" s="78"/>
      <c r="L125" s="78"/>
      <c r="M125" s="78"/>
      <c r="N125" s="78"/>
      <c r="O125" s="78"/>
      <c r="P125" s="78"/>
      <c r="Q125" s="78"/>
    </row>
    <row r="126" spans="1:17" ht="24.95" customHeight="1" x14ac:dyDescent="0.2">
      <c r="A126" s="8">
        <v>120</v>
      </c>
      <c r="B126" s="131"/>
      <c r="C126" s="122"/>
      <c r="D126" s="122"/>
      <c r="E126" s="17"/>
      <c r="F126" s="122"/>
      <c r="G126" s="113"/>
      <c r="H126" s="372"/>
      <c r="I126" s="372"/>
      <c r="J126" s="373"/>
      <c r="K126" s="78"/>
      <c r="L126" s="78"/>
      <c r="M126" s="78"/>
      <c r="N126" s="78"/>
      <c r="O126" s="78"/>
      <c r="P126" s="78"/>
      <c r="Q126" s="78"/>
    </row>
    <row r="127" spans="1:17" ht="24.95" customHeight="1" x14ac:dyDescent="0.2">
      <c r="A127" s="8">
        <v>121</v>
      </c>
      <c r="B127" s="131"/>
      <c r="C127" s="122"/>
      <c r="D127" s="122"/>
      <c r="E127" s="17"/>
      <c r="F127" s="122"/>
      <c r="G127" s="113"/>
      <c r="H127" s="372"/>
      <c r="I127" s="372"/>
      <c r="J127" s="373"/>
      <c r="K127" s="78"/>
      <c r="L127" s="78"/>
      <c r="M127" s="78"/>
      <c r="N127" s="78"/>
      <c r="O127" s="78"/>
      <c r="P127" s="78"/>
      <c r="Q127" s="78"/>
    </row>
    <row r="128" spans="1:17" ht="24.95" customHeight="1" x14ac:dyDescent="0.2">
      <c r="A128" s="8">
        <v>122</v>
      </c>
      <c r="B128" s="131"/>
      <c r="C128" s="122"/>
      <c r="D128" s="122"/>
      <c r="E128" s="17"/>
      <c r="F128" s="122"/>
      <c r="G128" s="113"/>
      <c r="H128" s="372"/>
      <c r="I128" s="372"/>
      <c r="J128" s="373"/>
      <c r="K128" s="78"/>
      <c r="L128" s="78"/>
      <c r="M128" s="78"/>
      <c r="N128" s="78"/>
      <c r="O128" s="78"/>
      <c r="P128" s="78"/>
      <c r="Q128" s="78"/>
    </row>
    <row r="129" spans="1:17" ht="24.95" customHeight="1" x14ac:dyDescent="0.2">
      <c r="A129" s="8">
        <v>123</v>
      </c>
      <c r="B129" s="131"/>
      <c r="C129" s="122"/>
      <c r="D129" s="122"/>
      <c r="E129" s="17"/>
      <c r="F129" s="122"/>
      <c r="G129" s="113"/>
      <c r="H129" s="372"/>
      <c r="I129" s="372"/>
      <c r="J129" s="373"/>
      <c r="K129" s="78"/>
      <c r="L129" s="78"/>
      <c r="M129" s="78"/>
      <c r="N129" s="78"/>
      <c r="O129" s="78"/>
      <c r="P129" s="78"/>
      <c r="Q129" s="78"/>
    </row>
    <row r="130" spans="1:17" ht="24.95" customHeight="1" x14ac:dyDescent="0.2">
      <c r="A130" s="8">
        <v>124</v>
      </c>
      <c r="B130" s="131"/>
      <c r="C130" s="122"/>
      <c r="D130" s="122"/>
      <c r="E130" s="17"/>
      <c r="F130" s="122"/>
      <c r="G130" s="113"/>
      <c r="H130" s="372"/>
      <c r="I130" s="372"/>
      <c r="J130" s="373"/>
      <c r="K130" s="78"/>
      <c r="L130" s="78"/>
      <c r="M130" s="78"/>
      <c r="N130" s="78"/>
      <c r="O130" s="78"/>
      <c r="P130" s="78"/>
      <c r="Q130" s="78"/>
    </row>
    <row r="131" spans="1:17" ht="24.95" customHeight="1" x14ac:dyDescent="0.2">
      <c r="A131" s="8">
        <v>125</v>
      </c>
      <c r="B131" s="131"/>
      <c r="C131" s="122"/>
      <c r="D131" s="122"/>
      <c r="E131" s="17"/>
      <c r="F131" s="122"/>
      <c r="G131" s="113"/>
      <c r="H131" s="372"/>
      <c r="I131" s="372"/>
      <c r="J131" s="373"/>
      <c r="K131" s="78"/>
      <c r="L131" s="78"/>
      <c r="M131" s="78"/>
      <c r="N131" s="78"/>
      <c r="O131" s="78"/>
      <c r="P131" s="78"/>
      <c r="Q131" s="78"/>
    </row>
    <row r="132" spans="1:17" ht="24.95" customHeight="1" x14ac:dyDescent="0.2">
      <c r="A132" s="8">
        <v>126</v>
      </c>
      <c r="B132" s="131"/>
      <c r="C132" s="122"/>
      <c r="D132" s="122"/>
      <c r="E132" s="17"/>
      <c r="F132" s="122"/>
      <c r="G132" s="113"/>
      <c r="H132" s="372"/>
      <c r="I132" s="372"/>
      <c r="J132" s="373"/>
      <c r="K132" s="78"/>
      <c r="L132" s="78"/>
      <c r="M132" s="78"/>
      <c r="N132" s="78"/>
      <c r="O132" s="78"/>
      <c r="P132" s="78"/>
      <c r="Q132" s="78"/>
    </row>
    <row r="133" spans="1:17" ht="24.95" customHeight="1" x14ac:dyDescent="0.2">
      <c r="A133" s="8">
        <v>127</v>
      </c>
      <c r="B133" s="131"/>
      <c r="C133" s="122"/>
      <c r="D133" s="122"/>
      <c r="E133" s="17"/>
      <c r="F133" s="122"/>
      <c r="G133" s="113"/>
      <c r="H133" s="372"/>
      <c r="I133" s="372"/>
      <c r="J133" s="373"/>
      <c r="K133" s="78"/>
      <c r="L133" s="78"/>
      <c r="M133" s="78"/>
      <c r="N133" s="78"/>
      <c r="O133" s="78"/>
      <c r="P133" s="78"/>
      <c r="Q133" s="78"/>
    </row>
    <row r="134" spans="1:17" ht="24.95" customHeight="1" x14ac:dyDescent="0.2">
      <c r="A134" s="8">
        <v>128</v>
      </c>
      <c r="B134" s="131"/>
      <c r="C134" s="122"/>
      <c r="D134" s="122"/>
      <c r="E134" s="17"/>
      <c r="F134" s="122"/>
      <c r="G134" s="113"/>
      <c r="H134" s="372"/>
      <c r="I134" s="372"/>
      <c r="J134" s="373"/>
      <c r="K134" s="78"/>
      <c r="L134" s="78"/>
      <c r="M134" s="78"/>
      <c r="N134" s="78"/>
      <c r="O134" s="78"/>
      <c r="P134" s="78"/>
      <c r="Q134" s="78"/>
    </row>
    <row r="135" spans="1:17" ht="24.95" customHeight="1" x14ac:dyDescent="0.2">
      <c r="A135" s="8">
        <v>129</v>
      </c>
      <c r="B135" s="131"/>
      <c r="C135" s="122"/>
      <c r="D135" s="122"/>
      <c r="E135" s="17"/>
      <c r="F135" s="122"/>
      <c r="G135" s="113"/>
      <c r="H135" s="372"/>
      <c r="I135" s="372"/>
      <c r="J135" s="373"/>
      <c r="K135" s="78"/>
      <c r="L135" s="78"/>
      <c r="M135" s="78"/>
      <c r="N135" s="78"/>
      <c r="O135" s="78"/>
      <c r="P135" s="78"/>
      <c r="Q135" s="78"/>
    </row>
    <row r="136" spans="1:17" ht="24.95" customHeight="1" x14ac:dyDescent="0.2">
      <c r="A136" s="8">
        <v>130</v>
      </c>
      <c r="B136" s="131"/>
      <c r="C136" s="122"/>
      <c r="D136" s="122"/>
      <c r="E136" s="17"/>
      <c r="F136" s="122"/>
      <c r="G136" s="113"/>
      <c r="H136" s="372"/>
      <c r="I136" s="372"/>
      <c r="J136" s="373"/>
      <c r="K136" s="78"/>
      <c r="L136" s="78"/>
      <c r="M136" s="78"/>
      <c r="N136" s="78"/>
      <c r="O136" s="78"/>
      <c r="P136" s="78"/>
      <c r="Q136" s="78"/>
    </row>
    <row r="137" spans="1:17" ht="24.95" customHeight="1" x14ac:dyDescent="0.2">
      <c r="A137" s="8">
        <v>131</v>
      </c>
      <c r="B137" s="131"/>
      <c r="C137" s="122"/>
      <c r="D137" s="122"/>
      <c r="E137" s="17"/>
      <c r="F137" s="122"/>
      <c r="G137" s="113"/>
      <c r="H137" s="372"/>
      <c r="I137" s="372"/>
      <c r="J137" s="373"/>
      <c r="K137" s="78"/>
      <c r="L137" s="78"/>
      <c r="M137" s="78"/>
      <c r="N137" s="78"/>
      <c r="O137" s="78"/>
      <c r="P137" s="78"/>
      <c r="Q137" s="78"/>
    </row>
    <row r="138" spans="1:17" ht="24.95" customHeight="1" x14ac:dyDescent="0.2">
      <c r="A138" s="8">
        <v>132</v>
      </c>
      <c r="B138" s="131"/>
      <c r="C138" s="122"/>
      <c r="D138" s="122"/>
      <c r="E138" s="17"/>
      <c r="F138" s="122"/>
      <c r="G138" s="113"/>
      <c r="H138" s="372"/>
      <c r="I138" s="372"/>
      <c r="J138" s="373"/>
      <c r="K138" s="78"/>
      <c r="L138" s="78"/>
      <c r="M138" s="78"/>
      <c r="N138" s="78"/>
      <c r="O138" s="78"/>
      <c r="P138" s="78"/>
      <c r="Q138" s="78"/>
    </row>
    <row r="139" spans="1:17" ht="24.95" customHeight="1" x14ac:dyDescent="0.2">
      <c r="A139" s="8">
        <v>133</v>
      </c>
      <c r="B139" s="131"/>
      <c r="C139" s="122"/>
      <c r="D139" s="122"/>
      <c r="E139" s="17"/>
      <c r="F139" s="122"/>
      <c r="G139" s="113"/>
      <c r="H139" s="372"/>
      <c r="I139" s="372"/>
      <c r="J139" s="373"/>
      <c r="K139" s="78"/>
      <c r="L139" s="78"/>
      <c r="M139" s="78"/>
      <c r="N139" s="78"/>
      <c r="O139" s="78"/>
      <c r="P139" s="78"/>
      <c r="Q139" s="78"/>
    </row>
    <row r="140" spans="1:17" ht="24.95" customHeight="1" x14ac:dyDescent="0.2">
      <c r="A140" s="8">
        <v>134</v>
      </c>
      <c r="B140" s="131"/>
      <c r="C140" s="122"/>
      <c r="D140" s="122"/>
      <c r="E140" s="17"/>
      <c r="F140" s="122"/>
      <c r="G140" s="113"/>
      <c r="H140" s="372"/>
      <c r="I140" s="372"/>
      <c r="J140" s="373"/>
      <c r="K140" s="78"/>
      <c r="L140" s="78"/>
      <c r="M140" s="78"/>
      <c r="N140" s="78"/>
      <c r="O140" s="78"/>
      <c r="P140" s="78"/>
      <c r="Q140" s="78"/>
    </row>
    <row r="141" spans="1:17" ht="24.95" customHeight="1" x14ac:dyDescent="0.2">
      <c r="A141" s="8">
        <v>135</v>
      </c>
      <c r="B141" s="131"/>
      <c r="C141" s="122"/>
      <c r="D141" s="122"/>
      <c r="E141" s="17"/>
      <c r="F141" s="122"/>
      <c r="G141" s="113"/>
      <c r="H141" s="372"/>
      <c r="I141" s="372"/>
      <c r="J141" s="373"/>
      <c r="K141" s="78"/>
      <c r="L141" s="78"/>
      <c r="M141" s="78"/>
      <c r="N141" s="78"/>
      <c r="O141" s="78"/>
      <c r="P141" s="78"/>
      <c r="Q141" s="78"/>
    </row>
    <row r="142" spans="1:17" ht="24.95" customHeight="1" x14ac:dyDescent="0.2">
      <c r="A142" s="8">
        <v>136</v>
      </c>
      <c r="B142" s="131"/>
      <c r="C142" s="122"/>
      <c r="D142" s="122"/>
      <c r="E142" s="17"/>
      <c r="F142" s="122"/>
      <c r="G142" s="113"/>
      <c r="H142" s="372"/>
      <c r="I142" s="372"/>
      <c r="J142" s="373"/>
      <c r="K142" s="78"/>
      <c r="L142" s="78"/>
      <c r="M142" s="78"/>
      <c r="N142" s="78"/>
      <c r="O142" s="78"/>
      <c r="P142" s="78"/>
      <c r="Q142" s="78"/>
    </row>
    <row r="143" spans="1:17" ht="24.95" customHeight="1" x14ac:dyDescent="0.2">
      <c r="A143" s="8">
        <v>137</v>
      </c>
      <c r="B143" s="131"/>
      <c r="C143" s="122"/>
      <c r="D143" s="122"/>
      <c r="E143" s="17"/>
      <c r="F143" s="122"/>
      <c r="G143" s="113"/>
      <c r="H143" s="372"/>
      <c r="I143" s="372"/>
      <c r="J143" s="373"/>
      <c r="K143" s="78"/>
      <c r="L143" s="78"/>
      <c r="M143" s="78"/>
      <c r="N143" s="78"/>
      <c r="O143" s="78"/>
      <c r="P143" s="78"/>
      <c r="Q143" s="78"/>
    </row>
    <row r="144" spans="1:17" ht="24.95" customHeight="1" x14ac:dyDescent="0.2">
      <c r="A144" s="8">
        <v>138</v>
      </c>
      <c r="B144" s="131"/>
      <c r="C144" s="122"/>
      <c r="D144" s="122"/>
      <c r="E144" s="17"/>
      <c r="F144" s="122"/>
      <c r="G144" s="113"/>
      <c r="H144" s="372"/>
      <c r="I144" s="372"/>
      <c r="J144" s="373"/>
      <c r="K144" s="78"/>
      <c r="L144" s="78"/>
      <c r="M144" s="78"/>
      <c r="N144" s="78"/>
      <c r="O144" s="78"/>
      <c r="P144" s="78"/>
      <c r="Q144" s="78"/>
    </row>
    <row r="145" spans="1:17" ht="24.95" customHeight="1" x14ac:dyDescent="0.2">
      <c r="A145" s="8">
        <v>139</v>
      </c>
      <c r="B145" s="131"/>
      <c r="C145" s="122"/>
      <c r="D145" s="122"/>
      <c r="E145" s="17"/>
      <c r="F145" s="122"/>
      <c r="G145" s="113"/>
      <c r="H145" s="372"/>
      <c r="I145" s="372"/>
      <c r="J145" s="373"/>
      <c r="K145" s="78"/>
      <c r="L145" s="78"/>
      <c r="M145" s="78"/>
      <c r="N145" s="78"/>
      <c r="O145" s="78"/>
      <c r="P145" s="78"/>
      <c r="Q145" s="78"/>
    </row>
    <row r="146" spans="1:17" ht="24.95" customHeight="1" x14ac:dyDescent="0.2">
      <c r="A146" s="8">
        <v>140</v>
      </c>
      <c r="B146" s="131"/>
      <c r="C146" s="122"/>
      <c r="D146" s="122"/>
      <c r="E146" s="17"/>
      <c r="F146" s="122"/>
      <c r="G146" s="113"/>
      <c r="H146" s="372"/>
      <c r="I146" s="372"/>
      <c r="J146" s="373"/>
      <c r="K146" s="78"/>
      <c r="L146" s="78"/>
      <c r="M146" s="78"/>
      <c r="N146" s="78"/>
      <c r="O146" s="78"/>
      <c r="P146" s="78"/>
      <c r="Q146" s="78"/>
    </row>
    <row r="147" spans="1:17" ht="24.95" customHeight="1" x14ac:dyDescent="0.2">
      <c r="A147" s="8">
        <v>141</v>
      </c>
      <c r="B147" s="131"/>
      <c r="C147" s="122"/>
      <c r="D147" s="122"/>
      <c r="E147" s="17"/>
      <c r="F147" s="122"/>
      <c r="G147" s="113"/>
      <c r="H147" s="372"/>
      <c r="I147" s="372"/>
      <c r="J147" s="373"/>
      <c r="K147" s="78"/>
      <c r="L147" s="78"/>
      <c r="M147" s="78"/>
      <c r="N147" s="78"/>
      <c r="O147" s="78"/>
      <c r="P147" s="78"/>
      <c r="Q147" s="78"/>
    </row>
    <row r="148" spans="1:17" ht="24.95" customHeight="1" x14ac:dyDescent="0.2">
      <c r="A148" s="8">
        <v>142</v>
      </c>
      <c r="B148" s="131"/>
      <c r="C148" s="122"/>
      <c r="D148" s="122"/>
      <c r="E148" s="17"/>
      <c r="F148" s="122"/>
      <c r="G148" s="113"/>
      <c r="H148" s="372"/>
      <c r="I148" s="372"/>
      <c r="J148" s="373"/>
      <c r="K148" s="78"/>
      <c r="L148" s="78"/>
      <c r="M148" s="78"/>
      <c r="N148" s="78"/>
      <c r="O148" s="78"/>
      <c r="P148" s="78"/>
      <c r="Q148" s="78"/>
    </row>
    <row r="149" spans="1:17" ht="24.95" customHeight="1" x14ac:dyDescent="0.2">
      <c r="A149" s="8">
        <v>143</v>
      </c>
      <c r="B149" s="131"/>
      <c r="C149" s="122"/>
      <c r="D149" s="122"/>
      <c r="E149" s="17"/>
      <c r="F149" s="122"/>
      <c r="G149" s="113"/>
      <c r="H149" s="372"/>
      <c r="I149" s="372"/>
      <c r="J149" s="373"/>
      <c r="K149" s="78"/>
      <c r="L149" s="78"/>
      <c r="M149" s="78"/>
      <c r="N149" s="78"/>
      <c r="O149" s="78"/>
      <c r="P149" s="78"/>
      <c r="Q149" s="78"/>
    </row>
    <row r="150" spans="1:17" ht="24.95" customHeight="1" x14ac:dyDescent="0.2">
      <c r="A150" s="8">
        <v>144</v>
      </c>
      <c r="B150" s="131"/>
      <c r="C150" s="122"/>
      <c r="D150" s="122"/>
      <c r="E150" s="17"/>
      <c r="F150" s="122"/>
      <c r="G150" s="113"/>
      <c r="H150" s="372"/>
      <c r="I150" s="372"/>
      <c r="J150" s="373"/>
      <c r="K150" s="78"/>
      <c r="L150" s="78"/>
      <c r="M150" s="78"/>
      <c r="N150" s="78"/>
      <c r="O150" s="78"/>
      <c r="P150" s="78"/>
      <c r="Q150" s="78"/>
    </row>
    <row r="151" spans="1:17" ht="24.95" customHeight="1" x14ac:dyDescent="0.2">
      <c r="A151" s="8">
        <v>145</v>
      </c>
      <c r="B151" s="131"/>
      <c r="C151" s="122"/>
      <c r="D151" s="122"/>
      <c r="E151" s="17"/>
      <c r="F151" s="122"/>
      <c r="G151" s="113"/>
      <c r="H151" s="372"/>
      <c r="I151" s="372"/>
      <c r="J151" s="373"/>
      <c r="K151" s="78"/>
      <c r="L151" s="78"/>
      <c r="M151" s="78"/>
      <c r="N151" s="78"/>
      <c r="O151" s="78"/>
      <c r="P151" s="78"/>
      <c r="Q151" s="78"/>
    </row>
    <row r="152" spans="1:17" ht="24.95" customHeight="1" x14ac:dyDescent="0.2">
      <c r="A152" s="8">
        <v>146</v>
      </c>
      <c r="B152" s="131"/>
      <c r="C152" s="122"/>
      <c r="D152" s="122"/>
      <c r="E152" s="17"/>
      <c r="F152" s="122"/>
      <c r="G152" s="113"/>
      <c r="H152" s="372"/>
      <c r="I152" s="372"/>
      <c r="J152" s="373"/>
      <c r="K152" s="78"/>
      <c r="L152" s="78"/>
      <c r="M152" s="78"/>
      <c r="N152" s="78"/>
      <c r="O152" s="78"/>
      <c r="P152" s="78"/>
      <c r="Q152" s="78"/>
    </row>
    <row r="153" spans="1:17" ht="24.95" customHeight="1" x14ac:dyDescent="0.2">
      <c r="A153" s="8">
        <v>147</v>
      </c>
      <c r="B153" s="131"/>
      <c r="C153" s="122"/>
      <c r="D153" s="122"/>
      <c r="E153" s="17"/>
      <c r="F153" s="122"/>
      <c r="G153" s="113"/>
      <c r="H153" s="372"/>
      <c r="I153" s="372"/>
      <c r="J153" s="373"/>
      <c r="K153" s="78"/>
      <c r="L153" s="78"/>
      <c r="M153" s="78"/>
      <c r="N153" s="78"/>
      <c r="O153" s="78"/>
      <c r="P153" s="78"/>
      <c r="Q153" s="78"/>
    </row>
    <row r="154" spans="1:17" ht="24.95" customHeight="1" x14ac:dyDescent="0.2">
      <c r="A154" s="8">
        <v>148</v>
      </c>
      <c r="B154" s="131"/>
      <c r="C154" s="122"/>
      <c r="D154" s="122"/>
      <c r="E154" s="17"/>
      <c r="F154" s="122"/>
      <c r="G154" s="113"/>
      <c r="H154" s="372"/>
      <c r="I154" s="372"/>
      <c r="J154" s="373"/>
      <c r="K154" s="78"/>
      <c r="L154" s="78"/>
      <c r="M154" s="78"/>
      <c r="N154" s="78"/>
      <c r="O154" s="78"/>
      <c r="P154" s="78"/>
      <c r="Q154" s="78"/>
    </row>
    <row r="155" spans="1:17" ht="24.95" customHeight="1" x14ac:dyDescent="0.2">
      <c r="A155" s="8">
        <v>149</v>
      </c>
      <c r="B155" s="131"/>
      <c r="C155" s="122"/>
      <c r="D155" s="122"/>
      <c r="E155" s="17"/>
      <c r="F155" s="122"/>
      <c r="G155" s="113"/>
      <c r="H155" s="372"/>
      <c r="I155" s="372"/>
      <c r="J155" s="373"/>
      <c r="K155" s="78"/>
      <c r="L155" s="78"/>
      <c r="M155" s="78"/>
      <c r="N155" s="78"/>
      <c r="O155" s="78"/>
      <c r="P155" s="78"/>
      <c r="Q155" s="78"/>
    </row>
    <row r="156" spans="1:17" ht="24.95" customHeight="1" x14ac:dyDescent="0.2">
      <c r="A156" s="8">
        <v>150</v>
      </c>
      <c r="B156" s="131"/>
      <c r="C156" s="122"/>
      <c r="D156" s="122"/>
      <c r="E156" s="17"/>
      <c r="F156" s="122"/>
      <c r="G156" s="113"/>
      <c r="H156" s="372"/>
      <c r="I156" s="372"/>
      <c r="J156" s="373"/>
      <c r="K156" s="78"/>
      <c r="L156" s="78"/>
      <c r="M156" s="78"/>
      <c r="N156" s="78"/>
      <c r="O156" s="78"/>
      <c r="P156" s="78"/>
      <c r="Q156" s="78"/>
    </row>
    <row r="157" spans="1:17" ht="24.95" customHeight="1" x14ac:dyDescent="0.2">
      <c r="A157" s="8">
        <v>151</v>
      </c>
      <c r="B157" s="131"/>
      <c r="C157" s="122"/>
      <c r="D157" s="122"/>
      <c r="E157" s="17"/>
      <c r="F157" s="122"/>
      <c r="G157" s="113"/>
      <c r="H157" s="372"/>
      <c r="I157" s="372"/>
      <c r="J157" s="373"/>
      <c r="K157" s="78"/>
      <c r="L157" s="78"/>
      <c r="M157" s="78"/>
      <c r="N157" s="78"/>
      <c r="O157" s="78"/>
      <c r="P157" s="78"/>
      <c r="Q157" s="78"/>
    </row>
    <row r="158" spans="1:17" ht="24.95" customHeight="1" x14ac:dyDescent="0.2">
      <c r="A158" s="8">
        <v>152</v>
      </c>
      <c r="B158" s="131"/>
      <c r="C158" s="122"/>
      <c r="D158" s="122"/>
      <c r="E158" s="17"/>
      <c r="F158" s="122"/>
      <c r="G158" s="113"/>
      <c r="H158" s="372"/>
      <c r="I158" s="372"/>
      <c r="J158" s="373"/>
      <c r="K158" s="78"/>
      <c r="L158" s="78"/>
      <c r="M158" s="78"/>
      <c r="N158" s="78"/>
      <c r="O158" s="78"/>
      <c r="P158" s="78"/>
      <c r="Q158" s="78"/>
    </row>
    <row r="159" spans="1:17" ht="24.95" customHeight="1" x14ac:dyDescent="0.2">
      <c r="A159" s="8">
        <v>153</v>
      </c>
      <c r="B159" s="131"/>
      <c r="C159" s="122"/>
      <c r="D159" s="122"/>
      <c r="E159" s="17"/>
      <c r="F159" s="122"/>
      <c r="G159" s="113"/>
      <c r="H159" s="372"/>
      <c r="I159" s="372"/>
      <c r="J159" s="373"/>
      <c r="K159" s="78"/>
      <c r="L159" s="78"/>
      <c r="M159" s="78"/>
      <c r="N159" s="78"/>
      <c r="O159" s="78"/>
      <c r="P159" s="78"/>
      <c r="Q159" s="78"/>
    </row>
    <row r="160" spans="1:17" ht="24.95" customHeight="1" x14ac:dyDescent="0.2">
      <c r="A160" s="8">
        <v>154</v>
      </c>
      <c r="B160" s="131"/>
      <c r="C160" s="122"/>
      <c r="D160" s="122"/>
      <c r="E160" s="17"/>
      <c r="F160" s="122"/>
      <c r="G160" s="113"/>
      <c r="H160" s="372"/>
      <c r="I160" s="372"/>
      <c r="J160" s="373"/>
      <c r="K160" s="78"/>
      <c r="L160" s="78"/>
      <c r="M160" s="78"/>
      <c r="N160" s="78"/>
      <c r="O160" s="78"/>
      <c r="P160" s="78"/>
      <c r="Q160" s="78"/>
    </row>
    <row r="161" spans="1:17" ht="24.95" customHeight="1" x14ac:dyDescent="0.2">
      <c r="A161" s="8">
        <v>155</v>
      </c>
      <c r="B161" s="131"/>
      <c r="C161" s="122"/>
      <c r="D161" s="122"/>
      <c r="E161" s="17"/>
      <c r="F161" s="122"/>
      <c r="G161" s="113"/>
      <c r="H161" s="372"/>
      <c r="I161" s="372"/>
      <c r="J161" s="373"/>
      <c r="K161" s="78"/>
      <c r="L161" s="78"/>
      <c r="M161" s="78"/>
      <c r="N161" s="78"/>
      <c r="O161" s="78"/>
      <c r="P161" s="78"/>
      <c r="Q161" s="78"/>
    </row>
    <row r="162" spans="1:17" ht="24.95" customHeight="1" x14ac:dyDescent="0.2">
      <c r="A162" s="8">
        <v>156</v>
      </c>
      <c r="B162" s="131"/>
      <c r="C162" s="122"/>
      <c r="D162" s="122"/>
      <c r="E162" s="17"/>
      <c r="F162" s="122"/>
      <c r="G162" s="113"/>
      <c r="H162" s="372"/>
      <c r="I162" s="372"/>
      <c r="J162" s="373"/>
      <c r="K162" s="78"/>
      <c r="L162" s="78"/>
      <c r="M162" s="78"/>
      <c r="N162" s="78"/>
      <c r="O162" s="78"/>
      <c r="P162" s="78"/>
      <c r="Q162" s="78"/>
    </row>
    <row r="163" spans="1:17" ht="24.95" customHeight="1" x14ac:dyDescent="0.2">
      <c r="A163" s="8">
        <v>157</v>
      </c>
      <c r="B163" s="131"/>
      <c r="C163" s="122"/>
      <c r="D163" s="122"/>
      <c r="E163" s="17"/>
      <c r="F163" s="122"/>
      <c r="G163" s="113"/>
      <c r="H163" s="372"/>
      <c r="I163" s="372"/>
      <c r="J163" s="373"/>
      <c r="K163" s="78"/>
      <c r="L163" s="78"/>
      <c r="M163" s="78"/>
      <c r="N163" s="78"/>
      <c r="O163" s="78"/>
      <c r="P163" s="78"/>
      <c r="Q163" s="78"/>
    </row>
    <row r="164" spans="1:17" ht="24.95" customHeight="1" x14ac:dyDescent="0.2">
      <c r="A164" s="8">
        <v>158</v>
      </c>
      <c r="B164" s="131"/>
      <c r="C164" s="122"/>
      <c r="D164" s="122"/>
      <c r="E164" s="17"/>
      <c r="F164" s="122"/>
      <c r="G164" s="113"/>
      <c r="H164" s="372"/>
      <c r="I164" s="372"/>
      <c r="J164" s="373"/>
      <c r="K164" s="78"/>
      <c r="L164" s="78"/>
      <c r="M164" s="78"/>
      <c r="N164" s="78"/>
      <c r="O164" s="78"/>
      <c r="P164" s="78"/>
      <c r="Q164" s="78"/>
    </row>
    <row r="165" spans="1:17" ht="24.95" customHeight="1" x14ac:dyDescent="0.2">
      <c r="A165" s="8">
        <v>159</v>
      </c>
      <c r="B165" s="131"/>
      <c r="C165" s="122"/>
      <c r="D165" s="122"/>
      <c r="E165" s="17"/>
      <c r="F165" s="122"/>
      <c r="G165" s="113"/>
      <c r="H165" s="372"/>
      <c r="I165" s="372"/>
      <c r="J165" s="373"/>
      <c r="K165" s="78"/>
      <c r="L165" s="78"/>
      <c r="M165" s="78"/>
      <c r="N165" s="78"/>
      <c r="O165" s="78"/>
      <c r="P165" s="78"/>
      <c r="Q165" s="78"/>
    </row>
    <row r="166" spans="1:17" ht="24.95" customHeight="1" x14ac:dyDescent="0.2">
      <c r="A166" s="8">
        <v>160</v>
      </c>
      <c r="B166" s="131"/>
      <c r="C166" s="122"/>
      <c r="D166" s="122"/>
      <c r="E166" s="17"/>
      <c r="F166" s="122"/>
      <c r="G166" s="113"/>
      <c r="H166" s="372"/>
      <c r="I166" s="372"/>
      <c r="J166" s="373"/>
      <c r="K166" s="78"/>
      <c r="L166" s="78"/>
      <c r="M166" s="78"/>
      <c r="N166" s="78"/>
      <c r="O166" s="78"/>
      <c r="P166" s="78"/>
      <c r="Q166" s="78"/>
    </row>
    <row r="167" spans="1:17" ht="24.95" customHeight="1" x14ac:dyDescent="0.2">
      <c r="A167" s="8">
        <v>161</v>
      </c>
      <c r="B167" s="131"/>
      <c r="C167" s="122"/>
      <c r="D167" s="122"/>
      <c r="E167" s="17"/>
      <c r="F167" s="122"/>
      <c r="G167" s="113"/>
      <c r="H167" s="372"/>
      <c r="I167" s="372"/>
      <c r="J167" s="373"/>
      <c r="K167" s="78"/>
      <c r="L167" s="78"/>
      <c r="M167" s="78"/>
      <c r="N167" s="78"/>
      <c r="O167" s="78"/>
      <c r="P167" s="78"/>
      <c r="Q167" s="78"/>
    </row>
    <row r="168" spans="1:17" ht="24.95" customHeight="1" x14ac:dyDescent="0.2">
      <c r="A168" s="8">
        <v>162</v>
      </c>
      <c r="B168" s="131"/>
      <c r="C168" s="122"/>
      <c r="D168" s="122"/>
      <c r="E168" s="17"/>
      <c r="F168" s="122"/>
      <c r="G168" s="113"/>
      <c r="H168" s="372"/>
      <c r="I168" s="372"/>
      <c r="J168" s="373"/>
      <c r="K168" s="78"/>
      <c r="L168" s="78"/>
      <c r="M168" s="78"/>
      <c r="N168" s="78"/>
      <c r="O168" s="78"/>
      <c r="P168" s="78"/>
      <c r="Q168" s="78"/>
    </row>
    <row r="169" spans="1:17" ht="24.95" customHeight="1" x14ac:dyDescent="0.2">
      <c r="A169" s="8">
        <v>163</v>
      </c>
      <c r="B169" s="131"/>
      <c r="C169" s="122"/>
      <c r="D169" s="122"/>
      <c r="E169" s="17"/>
      <c r="F169" s="122"/>
      <c r="G169" s="113"/>
      <c r="H169" s="372"/>
      <c r="I169" s="372"/>
      <c r="J169" s="373"/>
      <c r="K169" s="78"/>
      <c r="L169" s="78"/>
      <c r="M169" s="78"/>
      <c r="N169" s="78"/>
      <c r="O169" s="78"/>
      <c r="P169" s="78"/>
      <c r="Q169" s="78"/>
    </row>
    <row r="170" spans="1:17" ht="24.95" customHeight="1" x14ac:dyDescent="0.2">
      <c r="A170" s="8">
        <v>164</v>
      </c>
      <c r="B170" s="131"/>
      <c r="C170" s="122"/>
      <c r="D170" s="122"/>
      <c r="E170" s="17"/>
      <c r="F170" s="122"/>
      <c r="G170" s="113"/>
      <c r="H170" s="372"/>
      <c r="I170" s="372"/>
      <c r="J170" s="373"/>
      <c r="K170" s="78"/>
      <c r="L170" s="78"/>
      <c r="M170" s="78"/>
      <c r="N170" s="78"/>
      <c r="O170" s="78"/>
      <c r="P170" s="78"/>
      <c r="Q170" s="78"/>
    </row>
    <row r="171" spans="1:17" ht="24.95" customHeight="1" x14ac:dyDescent="0.2">
      <c r="A171" s="8">
        <v>165</v>
      </c>
      <c r="B171" s="131"/>
      <c r="C171" s="122"/>
      <c r="D171" s="122"/>
      <c r="E171" s="17"/>
      <c r="F171" s="122"/>
      <c r="G171" s="113"/>
      <c r="H171" s="372"/>
      <c r="I171" s="372"/>
      <c r="J171" s="373"/>
      <c r="K171" s="78"/>
      <c r="L171" s="78"/>
      <c r="M171" s="78"/>
      <c r="N171" s="78"/>
      <c r="O171" s="78"/>
      <c r="P171" s="78"/>
      <c r="Q171" s="78"/>
    </row>
    <row r="172" spans="1:17" ht="24.95" customHeight="1" x14ac:dyDescent="0.2">
      <c r="A172" s="8">
        <v>166</v>
      </c>
      <c r="B172" s="131"/>
      <c r="C172" s="122"/>
      <c r="D172" s="122"/>
      <c r="E172" s="17"/>
      <c r="F172" s="122"/>
      <c r="G172" s="113"/>
      <c r="H172" s="372"/>
      <c r="I172" s="372"/>
      <c r="J172" s="373"/>
      <c r="K172" s="78"/>
      <c r="L172" s="78"/>
      <c r="M172" s="78"/>
      <c r="N172" s="78"/>
      <c r="O172" s="78"/>
      <c r="P172" s="78"/>
      <c r="Q172" s="78"/>
    </row>
    <row r="173" spans="1:17" ht="24.95" customHeight="1" x14ac:dyDescent="0.2">
      <c r="A173" s="8">
        <v>167</v>
      </c>
      <c r="B173" s="131"/>
      <c r="C173" s="122"/>
      <c r="D173" s="122"/>
      <c r="E173" s="17"/>
      <c r="F173" s="122"/>
      <c r="G173" s="113"/>
      <c r="H173" s="372"/>
      <c r="I173" s="372"/>
      <c r="J173" s="373"/>
      <c r="K173" s="78"/>
      <c r="L173" s="78"/>
      <c r="M173" s="78"/>
      <c r="N173" s="78"/>
      <c r="O173" s="78"/>
      <c r="P173" s="78"/>
      <c r="Q173" s="78"/>
    </row>
    <row r="174" spans="1:17" ht="24.95" customHeight="1" x14ac:dyDescent="0.2">
      <c r="A174" s="8">
        <v>168</v>
      </c>
      <c r="B174" s="131"/>
      <c r="C174" s="122"/>
      <c r="D174" s="122"/>
      <c r="E174" s="17"/>
      <c r="F174" s="122"/>
      <c r="G174" s="113"/>
      <c r="H174" s="372"/>
      <c r="I174" s="372"/>
      <c r="J174" s="373"/>
      <c r="K174" s="78"/>
      <c r="L174" s="78"/>
      <c r="M174" s="78"/>
      <c r="N174" s="78"/>
      <c r="O174" s="78"/>
      <c r="P174" s="78"/>
      <c r="Q174" s="78"/>
    </row>
    <row r="175" spans="1:17" ht="24.95" customHeight="1" x14ac:dyDescent="0.2">
      <c r="A175" s="8">
        <v>169</v>
      </c>
      <c r="B175" s="131"/>
      <c r="C175" s="122"/>
      <c r="D175" s="122"/>
      <c r="E175" s="17"/>
      <c r="F175" s="122"/>
      <c r="G175" s="113"/>
      <c r="H175" s="372"/>
      <c r="I175" s="372"/>
      <c r="J175" s="373"/>
      <c r="K175" s="78"/>
      <c r="L175" s="78"/>
      <c r="M175" s="78"/>
      <c r="N175" s="78"/>
      <c r="O175" s="78"/>
      <c r="P175" s="78"/>
      <c r="Q175" s="78"/>
    </row>
    <row r="176" spans="1:17" ht="24.95" customHeight="1" x14ac:dyDescent="0.2">
      <c r="A176" s="8">
        <v>170</v>
      </c>
      <c r="B176" s="131"/>
      <c r="C176" s="122"/>
      <c r="D176" s="122"/>
      <c r="E176" s="17"/>
      <c r="F176" s="122"/>
      <c r="G176" s="113"/>
      <c r="H176" s="372"/>
      <c r="I176" s="372"/>
      <c r="J176" s="373"/>
      <c r="K176" s="78"/>
      <c r="L176" s="78"/>
      <c r="M176" s="78"/>
      <c r="N176" s="78"/>
      <c r="O176" s="78"/>
      <c r="P176" s="78"/>
      <c r="Q176" s="78"/>
    </row>
    <row r="177" spans="1:17" ht="24.95" customHeight="1" x14ac:dyDescent="0.2">
      <c r="A177" s="8">
        <v>171</v>
      </c>
      <c r="B177" s="131"/>
      <c r="C177" s="122"/>
      <c r="D177" s="122"/>
      <c r="E177" s="17"/>
      <c r="F177" s="122"/>
      <c r="G177" s="113"/>
      <c r="H177" s="372"/>
      <c r="I177" s="372"/>
      <c r="J177" s="373"/>
      <c r="K177" s="78"/>
      <c r="L177" s="78"/>
      <c r="M177" s="78"/>
      <c r="N177" s="78"/>
      <c r="O177" s="78"/>
      <c r="P177" s="78"/>
      <c r="Q177" s="78"/>
    </row>
    <row r="178" spans="1:17" ht="24.95" customHeight="1" x14ac:dyDescent="0.2">
      <c r="A178" s="8">
        <v>172</v>
      </c>
      <c r="B178" s="131"/>
      <c r="C178" s="122"/>
      <c r="D178" s="122"/>
      <c r="E178" s="17"/>
      <c r="F178" s="122"/>
      <c r="G178" s="113"/>
      <c r="H178" s="372"/>
      <c r="I178" s="372"/>
      <c r="J178" s="373"/>
      <c r="K178" s="78"/>
      <c r="L178" s="78"/>
      <c r="M178" s="78"/>
      <c r="N178" s="78"/>
      <c r="O178" s="78"/>
      <c r="P178" s="78"/>
      <c r="Q178" s="78"/>
    </row>
    <row r="179" spans="1:17" ht="24.95" customHeight="1" x14ac:dyDescent="0.2">
      <c r="A179" s="8">
        <v>173</v>
      </c>
      <c r="B179" s="131"/>
      <c r="C179" s="122"/>
      <c r="D179" s="122"/>
      <c r="E179" s="17"/>
      <c r="F179" s="122"/>
      <c r="G179" s="113"/>
      <c r="H179" s="372"/>
      <c r="I179" s="372"/>
      <c r="J179" s="373"/>
      <c r="K179" s="78"/>
      <c r="L179" s="78"/>
      <c r="M179" s="78"/>
      <c r="N179" s="78"/>
      <c r="O179" s="78"/>
      <c r="P179" s="78"/>
      <c r="Q179" s="78"/>
    </row>
    <row r="180" spans="1:17" ht="24.95" customHeight="1" x14ac:dyDescent="0.2">
      <c r="A180" s="8">
        <v>174</v>
      </c>
      <c r="B180" s="131"/>
      <c r="C180" s="122"/>
      <c r="D180" s="122"/>
      <c r="E180" s="17"/>
      <c r="F180" s="122"/>
      <c r="G180" s="113"/>
      <c r="H180" s="372"/>
      <c r="I180" s="372"/>
      <c r="J180" s="373"/>
      <c r="K180" s="78"/>
      <c r="L180" s="78"/>
      <c r="M180" s="78"/>
      <c r="N180" s="78"/>
      <c r="O180" s="78"/>
      <c r="P180" s="78"/>
      <c r="Q180" s="78"/>
    </row>
    <row r="181" spans="1:17" ht="24.95" customHeight="1" x14ac:dyDescent="0.2">
      <c r="A181" s="8">
        <v>175</v>
      </c>
      <c r="B181" s="131"/>
      <c r="C181" s="122"/>
      <c r="D181" s="122"/>
      <c r="E181" s="17"/>
      <c r="F181" s="122"/>
      <c r="G181" s="113"/>
      <c r="H181" s="372"/>
      <c r="I181" s="372"/>
      <c r="J181" s="373"/>
      <c r="K181" s="78"/>
      <c r="L181" s="78"/>
      <c r="M181" s="78"/>
      <c r="N181" s="78"/>
      <c r="O181" s="78"/>
      <c r="P181" s="78"/>
      <c r="Q181" s="78"/>
    </row>
    <row r="182" spans="1:17" ht="24.95" customHeight="1" x14ac:dyDescent="0.2">
      <c r="A182" s="8">
        <v>176</v>
      </c>
      <c r="B182" s="131"/>
      <c r="C182" s="122"/>
      <c r="D182" s="122"/>
      <c r="E182" s="17"/>
      <c r="F182" s="122"/>
      <c r="G182" s="113"/>
      <c r="H182" s="372"/>
      <c r="I182" s="372"/>
      <c r="J182" s="373"/>
      <c r="K182" s="78"/>
      <c r="L182" s="78"/>
      <c r="M182" s="78"/>
      <c r="N182" s="78"/>
      <c r="O182" s="78"/>
      <c r="P182" s="78"/>
      <c r="Q182" s="78"/>
    </row>
    <row r="183" spans="1:17" ht="24.95" customHeight="1" x14ac:dyDescent="0.2">
      <c r="A183" s="8">
        <v>177</v>
      </c>
      <c r="B183" s="131"/>
      <c r="C183" s="122"/>
      <c r="D183" s="122"/>
      <c r="E183" s="17"/>
      <c r="F183" s="122"/>
      <c r="G183" s="113"/>
      <c r="H183" s="372"/>
      <c r="I183" s="372"/>
      <c r="J183" s="373"/>
      <c r="K183" s="78"/>
      <c r="L183" s="78"/>
      <c r="M183" s="78"/>
      <c r="N183" s="78"/>
      <c r="O183" s="78"/>
      <c r="P183" s="78"/>
      <c r="Q183" s="78"/>
    </row>
    <row r="184" spans="1:17" ht="24.95" customHeight="1" x14ac:dyDescent="0.2">
      <c r="A184" s="8">
        <v>178</v>
      </c>
      <c r="B184" s="131"/>
      <c r="C184" s="122"/>
      <c r="D184" s="122"/>
      <c r="E184" s="17"/>
      <c r="F184" s="122"/>
      <c r="G184" s="113"/>
      <c r="H184" s="372"/>
      <c r="I184" s="372"/>
      <c r="J184" s="373"/>
      <c r="K184" s="78"/>
      <c r="L184" s="78"/>
      <c r="M184" s="78"/>
      <c r="N184" s="78"/>
      <c r="O184" s="78"/>
      <c r="P184" s="78"/>
      <c r="Q184" s="78"/>
    </row>
    <row r="185" spans="1:17" ht="24.95" customHeight="1" x14ac:dyDescent="0.2">
      <c r="A185" s="8">
        <v>179</v>
      </c>
      <c r="B185" s="131"/>
      <c r="C185" s="122"/>
      <c r="D185" s="122"/>
      <c r="E185" s="17"/>
      <c r="F185" s="122"/>
      <c r="G185" s="113"/>
      <c r="H185" s="372"/>
      <c r="I185" s="372"/>
      <c r="J185" s="373"/>
      <c r="K185" s="78"/>
      <c r="L185" s="78"/>
      <c r="M185" s="78"/>
      <c r="N185" s="78"/>
      <c r="O185" s="78"/>
      <c r="P185" s="78"/>
      <c r="Q185" s="78"/>
    </row>
    <row r="186" spans="1:17" ht="24.95" customHeight="1" x14ac:dyDescent="0.2">
      <c r="A186" s="8">
        <v>180</v>
      </c>
      <c r="B186" s="131"/>
      <c r="C186" s="122"/>
      <c r="D186" s="122"/>
      <c r="E186" s="17"/>
      <c r="F186" s="122"/>
      <c r="G186" s="113"/>
      <c r="H186" s="372"/>
      <c r="I186" s="372"/>
      <c r="J186" s="373"/>
      <c r="K186" s="78"/>
      <c r="L186" s="78"/>
      <c r="M186" s="78"/>
      <c r="N186" s="78"/>
      <c r="O186" s="78"/>
      <c r="P186" s="78"/>
      <c r="Q186" s="78"/>
    </row>
    <row r="187" spans="1:17" ht="24.95" customHeight="1" x14ac:dyDescent="0.2">
      <c r="A187" s="8">
        <v>181</v>
      </c>
      <c r="B187" s="131"/>
      <c r="C187" s="122"/>
      <c r="D187" s="122"/>
      <c r="E187" s="17"/>
      <c r="F187" s="122"/>
      <c r="G187" s="113"/>
      <c r="H187" s="372"/>
      <c r="I187" s="372"/>
      <c r="J187" s="373"/>
      <c r="K187" s="78"/>
      <c r="L187" s="78"/>
      <c r="M187" s="78"/>
      <c r="N187" s="78"/>
      <c r="O187" s="78"/>
      <c r="P187" s="78"/>
      <c r="Q187" s="78"/>
    </row>
    <row r="188" spans="1:17" ht="24.95" customHeight="1" x14ac:dyDescent="0.2">
      <c r="A188" s="8">
        <v>182</v>
      </c>
      <c r="B188" s="131"/>
      <c r="C188" s="122"/>
      <c r="D188" s="122"/>
      <c r="E188" s="17"/>
      <c r="F188" s="122"/>
      <c r="G188" s="113"/>
      <c r="H188" s="372"/>
      <c r="I188" s="372"/>
      <c r="J188" s="373"/>
      <c r="K188" s="78"/>
      <c r="L188" s="78"/>
      <c r="M188" s="78"/>
      <c r="N188" s="78"/>
      <c r="O188" s="78"/>
      <c r="P188" s="78"/>
      <c r="Q188" s="78"/>
    </row>
    <row r="189" spans="1:17" ht="24.95" customHeight="1" x14ac:dyDescent="0.2">
      <c r="A189" s="8">
        <v>183</v>
      </c>
      <c r="B189" s="131"/>
      <c r="C189" s="122"/>
      <c r="D189" s="122"/>
      <c r="E189" s="17"/>
      <c r="F189" s="122"/>
      <c r="G189" s="113"/>
      <c r="H189" s="372"/>
      <c r="I189" s="372"/>
      <c r="J189" s="373"/>
      <c r="K189" s="78"/>
      <c r="L189" s="78"/>
      <c r="M189" s="78"/>
      <c r="N189" s="78"/>
      <c r="O189" s="78"/>
      <c r="P189" s="78"/>
      <c r="Q189" s="78"/>
    </row>
    <row r="190" spans="1:17" ht="24.95" customHeight="1" x14ac:dyDescent="0.2">
      <c r="A190" s="8">
        <v>184</v>
      </c>
      <c r="B190" s="131"/>
      <c r="C190" s="122"/>
      <c r="D190" s="122"/>
      <c r="E190" s="17"/>
      <c r="F190" s="122"/>
      <c r="G190" s="113"/>
      <c r="H190" s="372"/>
      <c r="I190" s="372"/>
      <c r="J190" s="373"/>
      <c r="K190" s="78"/>
      <c r="L190" s="78"/>
      <c r="M190" s="78"/>
      <c r="N190" s="78"/>
      <c r="O190" s="78"/>
      <c r="P190" s="78"/>
      <c r="Q190" s="78"/>
    </row>
    <row r="191" spans="1:17" ht="24.95" customHeight="1" x14ac:dyDescent="0.2">
      <c r="A191" s="8">
        <v>185</v>
      </c>
      <c r="B191" s="131"/>
      <c r="C191" s="122"/>
      <c r="D191" s="122"/>
      <c r="E191" s="17"/>
      <c r="F191" s="122"/>
      <c r="G191" s="113"/>
      <c r="H191" s="372"/>
      <c r="I191" s="372"/>
      <c r="J191" s="373"/>
      <c r="K191" s="78"/>
      <c r="L191" s="78"/>
      <c r="M191" s="78"/>
      <c r="N191" s="78"/>
      <c r="O191" s="78"/>
      <c r="P191" s="78"/>
      <c r="Q191" s="78"/>
    </row>
    <row r="192" spans="1:17" ht="24.95" customHeight="1" x14ac:dyDescent="0.2">
      <c r="A192" s="8">
        <v>186</v>
      </c>
      <c r="B192" s="131"/>
      <c r="C192" s="122"/>
      <c r="D192" s="122"/>
      <c r="E192" s="17"/>
      <c r="F192" s="122"/>
      <c r="G192" s="113"/>
      <c r="H192" s="372"/>
      <c r="I192" s="372"/>
      <c r="J192" s="373"/>
      <c r="K192" s="78"/>
      <c r="L192" s="78"/>
      <c r="M192" s="78"/>
      <c r="N192" s="78"/>
      <c r="O192" s="78"/>
      <c r="P192" s="78"/>
      <c r="Q192" s="78"/>
    </row>
    <row r="193" spans="1:17" ht="24.95" customHeight="1" x14ac:dyDescent="0.2">
      <c r="A193" s="8">
        <v>187</v>
      </c>
      <c r="B193" s="131"/>
      <c r="C193" s="122"/>
      <c r="D193" s="122"/>
      <c r="E193" s="17"/>
      <c r="F193" s="122"/>
      <c r="G193" s="113"/>
      <c r="H193" s="372"/>
      <c r="I193" s="372"/>
      <c r="J193" s="373"/>
      <c r="K193" s="78"/>
      <c r="L193" s="78"/>
      <c r="M193" s="78"/>
      <c r="N193" s="78"/>
      <c r="O193" s="78"/>
      <c r="P193" s="78"/>
      <c r="Q193" s="78"/>
    </row>
    <row r="194" spans="1:17" ht="24.95" customHeight="1" x14ac:dyDescent="0.2">
      <c r="A194" s="8">
        <v>188</v>
      </c>
      <c r="B194" s="131"/>
      <c r="C194" s="122"/>
      <c r="D194" s="122"/>
      <c r="E194" s="17"/>
      <c r="F194" s="122"/>
      <c r="G194" s="113"/>
      <c r="H194" s="372"/>
      <c r="I194" s="372"/>
      <c r="J194" s="373"/>
      <c r="K194" s="78"/>
      <c r="L194" s="78"/>
      <c r="M194" s="78"/>
      <c r="N194" s="78"/>
      <c r="O194" s="78"/>
      <c r="P194" s="78"/>
      <c r="Q194" s="78"/>
    </row>
    <row r="195" spans="1:17" ht="24.95" customHeight="1" x14ac:dyDescent="0.2">
      <c r="A195" s="8">
        <v>189</v>
      </c>
      <c r="B195" s="131"/>
      <c r="C195" s="122"/>
      <c r="D195" s="122"/>
      <c r="E195" s="17"/>
      <c r="F195" s="122"/>
      <c r="G195" s="113"/>
      <c r="H195" s="372"/>
      <c r="I195" s="372"/>
      <c r="J195" s="373"/>
      <c r="K195" s="78"/>
      <c r="L195" s="78"/>
      <c r="M195" s="78"/>
      <c r="N195" s="78"/>
      <c r="O195" s="78"/>
      <c r="P195" s="78"/>
      <c r="Q195" s="78"/>
    </row>
    <row r="196" spans="1:17" ht="24.95" customHeight="1" x14ac:dyDescent="0.2">
      <c r="A196" s="8">
        <v>190</v>
      </c>
      <c r="B196" s="131"/>
      <c r="C196" s="122"/>
      <c r="D196" s="122"/>
      <c r="E196" s="17"/>
      <c r="F196" s="122"/>
      <c r="G196" s="113"/>
      <c r="H196" s="372"/>
      <c r="I196" s="372"/>
      <c r="J196" s="373"/>
      <c r="K196" s="78"/>
      <c r="L196" s="78"/>
      <c r="M196" s="78"/>
      <c r="N196" s="78"/>
      <c r="O196" s="78"/>
      <c r="P196" s="78"/>
      <c r="Q196" s="78"/>
    </row>
    <row r="197" spans="1:17" ht="24.95" customHeight="1" x14ac:dyDescent="0.2">
      <c r="A197" s="8">
        <v>191</v>
      </c>
      <c r="B197" s="131"/>
      <c r="C197" s="122"/>
      <c r="D197" s="122"/>
      <c r="E197" s="17"/>
      <c r="F197" s="122"/>
      <c r="G197" s="113"/>
      <c r="H197" s="372"/>
      <c r="I197" s="372"/>
      <c r="J197" s="373"/>
      <c r="K197" s="78"/>
      <c r="L197" s="78"/>
      <c r="M197" s="78"/>
      <c r="N197" s="78"/>
      <c r="O197" s="78"/>
      <c r="P197" s="78"/>
      <c r="Q197" s="78"/>
    </row>
    <row r="198" spans="1:17" ht="24.95" customHeight="1" x14ac:dyDescent="0.2">
      <c r="A198" s="8">
        <v>192</v>
      </c>
      <c r="B198" s="131"/>
      <c r="C198" s="122"/>
      <c r="D198" s="122"/>
      <c r="E198" s="17"/>
      <c r="F198" s="122"/>
      <c r="G198" s="113"/>
      <c r="H198" s="372"/>
      <c r="I198" s="372"/>
      <c r="J198" s="373"/>
      <c r="K198" s="78"/>
      <c r="L198" s="78"/>
      <c r="M198" s="78"/>
      <c r="N198" s="78"/>
      <c r="O198" s="78"/>
      <c r="P198" s="78"/>
      <c r="Q198" s="78"/>
    </row>
    <row r="199" spans="1:17" ht="24.95" customHeight="1" x14ac:dyDescent="0.2">
      <c r="A199" s="8">
        <v>193</v>
      </c>
      <c r="B199" s="131"/>
      <c r="C199" s="122"/>
      <c r="D199" s="122"/>
      <c r="E199" s="17"/>
      <c r="F199" s="122"/>
      <c r="G199" s="113"/>
      <c r="H199" s="372"/>
      <c r="I199" s="372"/>
      <c r="J199" s="373"/>
      <c r="K199" s="78"/>
      <c r="L199" s="78"/>
      <c r="M199" s="78"/>
      <c r="N199" s="78"/>
      <c r="O199" s="78"/>
      <c r="P199" s="78"/>
      <c r="Q199" s="78"/>
    </row>
    <row r="200" spans="1:17" ht="24.95" customHeight="1" x14ac:dyDescent="0.2">
      <c r="A200" s="8">
        <v>194</v>
      </c>
      <c r="B200" s="131"/>
      <c r="C200" s="122"/>
      <c r="D200" s="122"/>
      <c r="E200" s="17"/>
      <c r="F200" s="122"/>
      <c r="G200" s="113"/>
      <c r="H200" s="372"/>
      <c r="I200" s="372"/>
      <c r="J200" s="373"/>
      <c r="K200" s="78"/>
      <c r="L200" s="78"/>
      <c r="M200" s="78"/>
      <c r="N200" s="78"/>
      <c r="O200" s="78"/>
      <c r="P200" s="78"/>
      <c r="Q200" s="78"/>
    </row>
    <row r="201" spans="1:17" ht="24.95" customHeight="1" x14ac:dyDescent="0.2">
      <c r="A201" s="8">
        <v>195</v>
      </c>
      <c r="B201" s="131"/>
      <c r="C201" s="122"/>
      <c r="D201" s="122"/>
      <c r="E201" s="17"/>
      <c r="F201" s="122"/>
      <c r="G201" s="113"/>
      <c r="H201" s="372"/>
      <c r="I201" s="372"/>
      <c r="J201" s="373"/>
      <c r="K201" s="78"/>
      <c r="L201" s="78"/>
      <c r="M201" s="78"/>
      <c r="N201" s="78"/>
      <c r="O201" s="78"/>
      <c r="P201" s="78"/>
      <c r="Q201" s="78"/>
    </row>
    <row r="202" spans="1:17" ht="24.95" customHeight="1" x14ac:dyDescent="0.2">
      <c r="A202" s="8">
        <v>196</v>
      </c>
      <c r="B202" s="131"/>
      <c r="C202" s="122"/>
      <c r="D202" s="122"/>
      <c r="E202" s="17"/>
      <c r="F202" s="122"/>
      <c r="G202" s="113"/>
      <c r="H202" s="372"/>
      <c r="I202" s="372"/>
      <c r="J202" s="373"/>
      <c r="K202" s="78"/>
      <c r="L202" s="78"/>
      <c r="M202" s="78"/>
      <c r="N202" s="78"/>
      <c r="O202" s="78"/>
      <c r="P202" s="78"/>
      <c r="Q202" s="78"/>
    </row>
    <row r="203" spans="1:17" ht="24.95" customHeight="1" x14ac:dyDescent="0.2">
      <c r="A203" s="8">
        <v>197</v>
      </c>
      <c r="B203" s="131"/>
      <c r="C203" s="122"/>
      <c r="D203" s="122"/>
      <c r="E203" s="17"/>
      <c r="F203" s="122"/>
      <c r="G203" s="113"/>
      <c r="H203" s="372"/>
      <c r="I203" s="372"/>
      <c r="J203" s="373"/>
      <c r="K203" s="78"/>
      <c r="L203" s="78"/>
      <c r="M203" s="78"/>
      <c r="N203" s="78"/>
      <c r="O203" s="78"/>
      <c r="P203" s="78"/>
      <c r="Q203" s="78"/>
    </row>
    <row r="204" spans="1:17" ht="24.95" customHeight="1" x14ac:dyDescent="0.2">
      <c r="A204" s="8">
        <v>198</v>
      </c>
      <c r="B204" s="131"/>
      <c r="C204" s="122"/>
      <c r="D204" s="122"/>
      <c r="E204" s="17"/>
      <c r="F204" s="122"/>
      <c r="G204" s="113"/>
      <c r="H204" s="372"/>
      <c r="I204" s="372"/>
      <c r="J204" s="373"/>
      <c r="K204" s="78"/>
      <c r="L204" s="78"/>
      <c r="M204" s="78"/>
      <c r="N204" s="78"/>
      <c r="O204" s="78"/>
      <c r="P204" s="78"/>
      <c r="Q204" s="78"/>
    </row>
    <row r="205" spans="1:17" ht="24.95" customHeight="1" x14ac:dyDescent="0.2">
      <c r="A205" s="8">
        <v>199</v>
      </c>
      <c r="B205" s="131"/>
      <c r="C205" s="122"/>
      <c r="D205" s="122"/>
      <c r="E205" s="17"/>
      <c r="F205" s="122"/>
      <c r="G205" s="113"/>
      <c r="H205" s="372"/>
      <c r="I205" s="372"/>
      <c r="J205" s="373"/>
      <c r="K205" s="78"/>
      <c r="L205" s="78"/>
      <c r="M205" s="78"/>
      <c r="N205" s="78"/>
      <c r="O205" s="78"/>
      <c r="P205" s="78"/>
      <c r="Q205" s="78"/>
    </row>
    <row r="206" spans="1:17" ht="24.95" customHeight="1" thickBot="1" x14ac:dyDescent="0.25">
      <c r="A206" s="9">
        <v>200</v>
      </c>
      <c r="B206" s="132"/>
      <c r="C206" s="118"/>
      <c r="D206" s="118"/>
      <c r="E206" s="18"/>
      <c r="F206" s="118"/>
      <c r="G206" s="114"/>
      <c r="H206" s="376"/>
      <c r="I206" s="376"/>
      <c r="J206" s="377"/>
      <c r="K206" s="78"/>
      <c r="L206" s="78"/>
      <c r="M206" s="78"/>
      <c r="N206" s="78"/>
      <c r="O206" s="78"/>
      <c r="P206" s="78"/>
      <c r="Q206" s="78"/>
    </row>
  </sheetData>
  <sheetProtection sheet="1" insertRows="0"/>
  <mergeCells count="210">
    <mergeCell ref="H204:J204"/>
    <mergeCell ref="H205:J205"/>
    <mergeCell ref="H206:J206"/>
    <mergeCell ref="H199:J199"/>
    <mergeCell ref="H200:J200"/>
    <mergeCell ref="H201:J201"/>
    <mergeCell ref="H202:J202"/>
    <mergeCell ref="H203:J203"/>
    <mergeCell ref="H194:J194"/>
    <mergeCell ref="H195:J195"/>
    <mergeCell ref="H196:J196"/>
    <mergeCell ref="H197:J197"/>
    <mergeCell ref="H198:J198"/>
    <mergeCell ref="H189:J189"/>
    <mergeCell ref="H190:J190"/>
    <mergeCell ref="H191:J191"/>
    <mergeCell ref="H192:J192"/>
    <mergeCell ref="H193:J193"/>
    <mergeCell ref="H184:J184"/>
    <mergeCell ref="H185:J185"/>
    <mergeCell ref="H186:J186"/>
    <mergeCell ref="H187:J187"/>
    <mergeCell ref="H188:J188"/>
    <mergeCell ref="H179:J179"/>
    <mergeCell ref="H180:J180"/>
    <mergeCell ref="H181:J181"/>
    <mergeCell ref="H182:J182"/>
    <mergeCell ref="H183:J183"/>
    <mergeCell ref="H174:J174"/>
    <mergeCell ref="H175:J175"/>
    <mergeCell ref="H176:J176"/>
    <mergeCell ref="H177:J177"/>
    <mergeCell ref="H178:J178"/>
    <mergeCell ref="H169:J169"/>
    <mergeCell ref="H170:J170"/>
    <mergeCell ref="H171:J171"/>
    <mergeCell ref="H172:J172"/>
    <mergeCell ref="H173:J173"/>
    <mergeCell ref="H164:J164"/>
    <mergeCell ref="H165:J165"/>
    <mergeCell ref="H166:J166"/>
    <mergeCell ref="H167:J167"/>
    <mergeCell ref="H168:J168"/>
    <mergeCell ref="H159:J159"/>
    <mergeCell ref="H160:J160"/>
    <mergeCell ref="H161:J161"/>
    <mergeCell ref="H162:J162"/>
    <mergeCell ref="H163:J163"/>
    <mergeCell ref="H154:J154"/>
    <mergeCell ref="H155:J155"/>
    <mergeCell ref="H156:J156"/>
    <mergeCell ref="H157:J157"/>
    <mergeCell ref="H158:J158"/>
    <mergeCell ref="H149:J149"/>
    <mergeCell ref="H150:J150"/>
    <mergeCell ref="H151:J151"/>
    <mergeCell ref="H152:J152"/>
    <mergeCell ref="H153:J153"/>
    <mergeCell ref="H144:J144"/>
    <mergeCell ref="H145:J145"/>
    <mergeCell ref="H146:J146"/>
    <mergeCell ref="H147:J147"/>
    <mergeCell ref="H148:J148"/>
    <mergeCell ref="H139:J139"/>
    <mergeCell ref="H140:J140"/>
    <mergeCell ref="H141:J141"/>
    <mergeCell ref="H142:J142"/>
    <mergeCell ref="H143:J143"/>
    <mergeCell ref="H134:J134"/>
    <mergeCell ref="H135:J135"/>
    <mergeCell ref="H136:J136"/>
    <mergeCell ref="H137:J137"/>
    <mergeCell ref="H138:J138"/>
    <mergeCell ref="H129:J129"/>
    <mergeCell ref="H130:J130"/>
    <mergeCell ref="H131:J131"/>
    <mergeCell ref="H132:J132"/>
    <mergeCell ref="H133:J133"/>
    <mergeCell ref="H124:J124"/>
    <mergeCell ref="H125:J125"/>
    <mergeCell ref="H126:J126"/>
    <mergeCell ref="H127:J127"/>
    <mergeCell ref="H128:J128"/>
    <mergeCell ref="H119:J119"/>
    <mergeCell ref="H120:J120"/>
    <mergeCell ref="H121:J121"/>
    <mergeCell ref="H122:J122"/>
    <mergeCell ref="H123:J123"/>
    <mergeCell ref="H114:J114"/>
    <mergeCell ref="H115:J115"/>
    <mergeCell ref="H116:J116"/>
    <mergeCell ref="H117:J117"/>
    <mergeCell ref="H118:J118"/>
    <mergeCell ref="H109:J109"/>
    <mergeCell ref="H110:J110"/>
    <mergeCell ref="H111:J111"/>
    <mergeCell ref="H112:J112"/>
    <mergeCell ref="H113:J113"/>
    <mergeCell ref="H104:J104"/>
    <mergeCell ref="H105:J105"/>
    <mergeCell ref="H106:J106"/>
    <mergeCell ref="H107:J107"/>
    <mergeCell ref="H108:J108"/>
    <mergeCell ref="H99:J99"/>
    <mergeCell ref="H100:J100"/>
    <mergeCell ref="H101:J101"/>
    <mergeCell ref="H102:J102"/>
    <mergeCell ref="H103:J103"/>
    <mergeCell ref="H94:J94"/>
    <mergeCell ref="H95:J95"/>
    <mergeCell ref="H96:J96"/>
    <mergeCell ref="H97:J97"/>
    <mergeCell ref="H98:J98"/>
    <mergeCell ref="H89:J89"/>
    <mergeCell ref="H90:J90"/>
    <mergeCell ref="H91:J91"/>
    <mergeCell ref="H92:J92"/>
    <mergeCell ref="H93:J93"/>
    <mergeCell ref="H84:J84"/>
    <mergeCell ref="H85:J85"/>
    <mergeCell ref="H86:J86"/>
    <mergeCell ref="H87:J87"/>
    <mergeCell ref="H88:J88"/>
    <mergeCell ref="H79:J79"/>
    <mergeCell ref="H80:J80"/>
    <mergeCell ref="H81:J81"/>
    <mergeCell ref="H82:J82"/>
    <mergeCell ref="H83:J83"/>
    <mergeCell ref="H74:J74"/>
    <mergeCell ref="H75:J75"/>
    <mergeCell ref="H76:J76"/>
    <mergeCell ref="H77:J77"/>
    <mergeCell ref="H78:J78"/>
    <mergeCell ref="H69:J69"/>
    <mergeCell ref="H70:J70"/>
    <mergeCell ref="H71:J71"/>
    <mergeCell ref="H72:J72"/>
    <mergeCell ref="H73:J73"/>
    <mergeCell ref="H64:J64"/>
    <mergeCell ref="H65:J65"/>
    <mergeCell ref="H66:J66"/>
    <mergeCell ref="H67:J67"/>
    <mergeCell ref="H68:J68"/>
    <mergeCell ref="H59:J59"/>
    <mergeCell ref="H60:J60"/>
    <mergeCell ref="H61:J61"/>
    <mergeCell ref="H62:J62"/>
    <mergeCell ref="H63:J63"/>
    <mergeCell ref="H54:J54"/>
    <mergeCell ref="H55:J55"/>
    <mergeCell ref="H56:J56"/>
    <mergeCell ref="H57:J57"/>
    <mergeCell ref="H58:J58"/>
    <mergeCell ref="H49:J49"/>
    <mergeCell ref="H50:J50"/>
    <mergeCell ref="H51:J51"/>
    <mergeCell ref="H52:J52"/>
    <mergeCell ref="H53:J53"/>
    <mergeCell ref="H44:J44"/>
    <mergeCell ref="H45:J45"/>
    <mergeCell ref="H46:J46"/>
    <mergeCell ref="H47:J47"/>
    <mergeCell ref="H48:J48"/>
    <mergeCell ref="H39:J39"/>
    <mergeCell ref="H40:J40"/>
    <mergeCell ref="H41:J41"/>
    <mergeCell ref="H42:J42"/>
    <mergeCell ref="H43:J43"/>
    <mergeCell ref="H34:J34"/>
    <mergeCell ref="H35:J35"/>
    <mergeCell ref="H36:J36"/>
    <mergeCell ref="H37:J37"/>
    <mergeCell ref="H38:J38"/>
    <mergeCell ref="H29:J29"/>
    <mergeCell ref="H30:J30"/>
    <mergeCell ref="H31:J31"/>
    <mergeCell ref="H32:J32"/>
    <mergeCell ref="H33:J33"/>
    <mergeCell ref="H24:J24"/>
    <mergeCell ref="H25:J25"/>
    <mergeCell ref="H26:J26"/>
    <mergeCell ref="H27:J27"/>
    <mergeCell ref="H28:J28"/>
    <mergeCell ref="H20:J20"/>
    <mergeCell ref="H21:J21"/>
    <mergeCell ref="H22:J22"/>
    <mergeCell ref="H23:J23"/>
    <mergeCell ref="H14:J14"/>
    <mergeCell ref="H15:J15"/>
    <mergeCell ref="H16:J16"/>
    <mergeCell ref="H17:J17"/>
    <mergeCell ref="H18:J18"/>
    <mergeCell ref="H12:J12"/>
    <mergeCell ref="H13:J13"/>
    <mergeCell ref="H6:J6"/>
    <mergeCell ref="H7:J7"/>
    <mergeCell ref="H8:J8"/>
    <mergeCell ref="A3:B3"/>
    <mergeCell ref="A4:B4"/>
    <mergeCell ref="A5:B5"/>
    <mergeCell ref="H19:J19"/>
    <mergeCell ref="A2:B2"/>
    <mergeCell ref="D2:H2"/>
    <mergeCell ref="A1:J1"/>
    <mergeCell ref="I2:I4"/>
    <mergeCell ref="J2:J4"/>
    <mergeCell ref="D3:H5"/>
    <mergeCell ref="H9:J9"/>
    <mergeCell ref="H10:J10"/>
    <mergeCell ref="H11:J11"/>
  </mergeCells>
  <dataValidations xWindow="392" yWindow="465" count="4">
    <dataValidation type="list" allowBlank="1" showInputMessage="1" showErrorMessage="1" promptTitle="Compliance Code" prompt="1 - Compliant (service complete)_x000a_2 - Not Compliant (service complete)_x000a_3 - No service provided_x000a_4a - Assessment not documented_x000a_4b - Intervention not documented_x000a_5 - Can't determine if service is indicated_x000a_6 - Patient refused/declined service_x000a_7 - Excluded_x000a_" sqref="G7:H206" xr:uid="{00000000-0002-0000-0600-000000000000}">
      <formula1>"1,2,3,4a,4b,5,6,7"</formula1>
    </dataValidation>
    <dataValidation type="list" allowBlank="1" showInputMessage="1" showErrorMessage="1" prompt="Yes_x000a_No" sqref="E7:E206" xr:uid="{00000000-0002-0000-0600-000001000000}">
      <formula1>"Yes, No"</formula1>
    </dataValidation>
    <dataValidation type="date" operator="lessThanOrEqual" allowBlank="1" showInputMessage="1" showErrorMessage="1" errorTitle="Date of birth out of range" error="For inclusion in this universe, the patient must have been born on or before 12/31/1999. " prompt="Include patients who were born on or before December 31, 1999." sqref="C7:C206" xr:uid="{00000000-0002-0000-0600-000002000000}">
      <formula1>36525</formula1>
    </dataValidation>
    <dataValidation type="date" allowBlank="1" showInputMessage="1" showErrorMessage="1" error="Enter a date between 1/01/2017 and 12/31/2018, inclusive (within 24 months before the end of the measurement period)." sqref="F7:F206" xr:uid="{35FDE50A-FB24-44C6-97C5-94619CDF7DB7}">
      <formula1>42736</formula1>
      <formula2>43465</formula2>
    </dataValidation>
  </dataValidations>
  <hyperlinks>
    <hyperlink ref="C2" r:id="rId1" xr:uid="{00000000-0004-0000-0600-000000000000}"/>
  </hyperlinks>
  <pageMargins left="0.5" right="0.5" top="0.5" bottom="0.5" header="0.5" footer="0.5"/>
  <pageSetup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Q206"/>
  <sheetViews>
    <sheetView workbookViewId="0">
      <selection activeCell="C3" sqref="C3"/>
    </sheetView>
  </sheetViews>
  <sheetFormatPr defaultRowHeight="12.75" x14ac:dyDescent="0.2"/>
  <cols>
    <col min="2" max="2" width="17" style="133" customWidth="1"/>
    <col min="3" max="3" width="14.85546875" customWidth="1"/>
    <col min="5" max="5" width="13" customWidth="1"/>
    <col min="6" max="6" width="11.7109375" customWidth="1"/>
    <col min="7" max="8" width="12.5703125" style="115" customWidth="1"/>
    <col min="9" max="9" width="27.42578125" style="1" customWidth="1"/>
    <col min="10" max="10" width="31.140625" customWidth="1"/>
  </cols>
  <sheetData>
    <row r="1" spans="1:17" ht="24.95" customHeight="1" thickBot="1" x14ac:dyDescent="0.25">
      <c r="A1" s="370" t="s">
        <v>226</v>
      </c>
      <c r="B1" s="371"/>
      <c r="C1" s="371"/>
      <c r="D1" s="371"/>
      <c r="E1" s="371"/>
      <c r="F1" s="371"/>
      <c r="G1" s="371"/>
      <c r="H1" s="371"/>
      <c r="I1" s="371"/>
      <c r="J1" s="371"/>
      <c r="K1" s="77"/>
      <c r="L1" s="78"/>
      <c r="M1" s="78"/>
      <c r="N1" s="78"/>
      <c r="O1" s="78"/>
      <c r="P1" s="78"/>
      <c r="Q1" s="78"/>
    </row>
    <row r="2" spans="1:17" ht="34.5" customHeight="1" thickBot="1" x14ac:dyDescent="0.25">
      <c r="A2" s="305" t="s">
        <v>224</v>
      </c>
      <c r="B2" s="306"/>
      <c r="C2" s="183" t="s">
        <v>227</v>
      </c>
      <c r="D2" s="321" t="s">
        <v>223</v>
      </c>
      <c r="E2" s="322"/>
      <c r="F2" s="322"/>
      <c r="G2" s="322"/>
      <c r="H2" s="323"/>
      <c r="I2" s="324" t="s">
        <v>221</v>
      </c>
      <c r="J2" s="302" t="s">
        <v>274</v>
      </c>
      <c r="K2" s="77"/>
      <c r="L2" s="78"/>
      <c r="M2" s="78"/>
      <c r="N2" s="78"/>
      <c r="O2" s="78"/>
      <c r="P2" s="78"/>
      <c r="Q2" s="78"/>
    </row>
    <row r="3" spans="1:17" ht="30.75" customHeight="1" thickBot="1" x14ac:dyDescent="0.25">
      <c r="A3" s="312" t="s">
        <v>5</v>
      </c>
      <c r="B3" s="312"/>
      <c r="C3" s="160"/>
      <c r="D3" s="339" t="s">
        <v>302</v>
      </c>
      <c r="E3" s="363"/>
      <c r="F3" s="363"/>
      <c r="G3" s="363"/>
      <c r="H3" s="363"/>
      <c r="I3" s="325"/>
      <c r="J3" s="303"/>
      <c r="K3" s="78"/>
      <c r="L3" s="78"/>
      <c r="M3" s="78"/>
      <c r="N3" s="78"/>
      <c r="O3" s="78"/>
      <c r="P3" s="78"/>
      <c r="Q3" s="78"/>
    </row>
    <row r="4" spans="1:17" ht="33" customHeight="1" thickBot="1" x14ac:dyDescent="0.25">
      <c r="A4" s="312" t="s">
        <v>7</v>
      </c>
      <c r="B4" s="312"/>
      <c r="C4" s="246">
        <f>COUNTA(B7:B206)-J5</f>
        <v>0</v>
      </c>
      <c r="D4" s="364"/>
      <c r="E4" s="365"/>
      <c r="F4" s="365"/>
      <c r="G4" s="365"/>
      <c r="H4" s="365"/>
      <c r="I4" s="326"/>
      <c r="J4" s="304"/>
      <c r="K4" s="78"/>
      <c r="L4" s="78"/>
      <c r="M4" s="78"/>
      <c r="N4" s="78"/>
      <c r="O4" s="78"/>
      <c r="P4" s="78"/>
      <c r="Q4" s="78"/>
    </row>
    <row r="5" spans="1:17" ht="30" customHeight="1" thickBot="1" x14ac:dyDescent="0.25">
      <c r="A5" s="362" t="s">
        <v>6</v>
      </c>
      <c r="B5" s="362"/>
      <c r="C5" s="180">
        <f>COUNTIF(H7:H206, 1)</f>
        <v>0</v>
      </c>
      <c r="D5" s="366"/>
      <c r="E5" s="367"/>
      <c r="F5" s="367"/>
      <c r="G5" s="367"/>
      <c r="H5" s="367"/>
      <c r="I5" s="141" t="s">
        <v>132</v>
      </c>
      <c r="J5" s="145">
        <f>COUNTIF(H7:H206, 7)</f>
        <v>0</v>
      </c>
      <c r="K5" s="78"/>
      <c r="L5" s="78"/>
      <c r="M5" s="78"/>
      <c r="N5" s="78"/>
      <c r="O5" s="78"/>
      <c r="P5" s="78"/>
      <c r="Q5" s="78"/>
    </row>
    <row r="6" spans="1:17" ht="48" customHeight="1" thickBot="1" x14ac:dyDescent="0.25">
      <c r="A6" s="176" t="s">
        <v>4</v>
      </c>
      <c r="B6" s="163" t="s">
        <v>0</v>
      </c>
      <c r="C6" s="164" t="s">
        <v>1</v>
      </c>
      <c r="D6" s="378" t="s">
        <v>228</v>
      </c>
      <c r="E6" s="380"/>
      <c r="F6" s="378" t="s">
        <v>229</v>
      </c>
      <c r="G6" s="380"/>
      <c r="H6" s="165" t="s">
        <v>17</v>
      </c>
      <c r="I6" s="378" t="s">
        <v>3</v>
      </c>
      <c r="J6" s="379"/>
      <c r="K6" s="79"/>
      <c r="L6" s="78"/>
      <c r="M6" s="78"/>
      <c r="N6" s="78"/>
      <c r="O6" s="78"/>
      <c r="P6" s="78"/>
      <c r="Q6" s="78"/>
    </row>
    <row r="7" spans="1:17" ht="24.95" customHeight="1" x14ac:dyDescent="0.2">
      <c r="A7" s="177">
        <v>1</v>
      </c>
      <c r="B7" s="244"/>
      <c r="C7" s="168"/>
      <c r="D7" s="381"/>
      <c r="E7" s="381"/>
      <c r="F7" s="381"/>
      <c r="G7" s="381"/>
      <c r="H7" s="248"/>
      <c r="I7" s="385"/>
      <c r="J7" s="386"/>
      <c r="K7" s="78"/>
      <c r="L7" s="78"/>
      <c r="M7" s="78"/>
      <c r="N7" s="78"/>
      <c r="O7" s="78"/>
      <c r="P7" s="78"/>
      <c r="Q7" s="78"/>
    </row>
    <row r="8" spans="1:17" ht="24.95" customHeight="1" x14ac:dyDescent="0.2">
      <c r="A8" s="8">
        <f t="shared" ref="A8:A71" si="0">1+A7</f>
        <v>2</v>
      </c>
      <c r="B8" s="134"/>
      <c r="C8" s="122"/>
      <c r="D8" s="382"/>
      <c r="E8" s="382"/>
      <c r="F8" s="382"/>
      <c r="G8" s="382"/>
      <c r="H8" s="245"/>
      <c r="I8" s="327"/>
      <c r="J8" s="328"/>
      <c r="K8" s="78"/>
      <c r="L8" s="78"/>
      <c r="M8" s="78"/>
      <c r="N8" s="78"/>
      <c r="O8" s="78"/>
      <c r="P8" s="78"/>
      <c r="Q8" s="78"/>
    </row>
    <row r="9" spans="1:17" ht="24.95" customHeight="1" x14ac:dyDescent="0.2">
      <c r="A9" s="8">
        <f t="shared" si="0"/>
        <v>3</v>
      </c>
      <c r="B9" s="134"/>
      <c r="C9" s="122"/>
      <c r="D9" s="382"/>
      <c r="E9" s="382"/>
      <c r="F9" s="382"/>
      <c r="G9" s="382"/>
      <c r="H9" s="113"/>
      <c r="I9" s="327"/>
      <c r="J9" s="328"/>
      <c r="K9" s="78"/>
      <c r="L9" s="78"/>
      <c r="M9" s="78"/>
      <c r="N9" s="78"/>
      <c r="O9" s="78"/>
      <c r="P9" s="78"/>
      <c r="Q9" s="78"/>
    </row>
    <row r="10" spans="1:17" ht="24.95" customHeight="1" x14ac:dyDescent="0.2">
      <c r="A10" s="8">
        <f t="shared" si="0"/>
        <v>4</v>
      </c>
      <c r="B10" s="134"/>
      <c r="C10" s="122"/>
      <c r="D10" s="382"/>
      <c r="E10" s="382"/>
      <c r="F10" s="382"/>
      <c r="G10" s="382"/>
      <c r="H10" s="113"/>
      <c r="I10" s="327"/>
      <c r="J10" s="328"/>
      <c r="K10" s="78"/>
      <c r="L10" s="78"/>
      <c r="M10" s="78"/>
      <c r="N10" s="78"/>
      <c r="O10" s="78"/>
      <c r="P10" s="78"/>
      <c r="Q10" s="78"/>
    </row>
    <row r="11" spans="1:17" ht="24.95" customHeight="1" x14ac:dyDescent="0.2">
      <c r="A11" s="8">
        <f t="shared" si="0"/>
        <v>5</v>
      </c>
      <c r="B11" s="134"/>
      <c r="C11" s="122"/>
      <c r="D11" s="382"/>
      <c r="E11" s="382"/>
      <c r="F11" s="382"/>
      <c r="G11" s="382"/>
      <c r="H11" s="113"/>
      <c r="I11" s="327"/>
      <c r="J11" s="328"/>
      <c r="K11" s="78"/>
      <c r="L11" s="78"/>
      <c r="M11" s="78"/>
      <c r="N11" s="78"/>
      <c r="O11" s="78"/>
      <c r="P11" s="78"/>
      <c r="Q11" s="78"/>
    </row>
    <row r="12" spans="1:17" ht="24.95" customHeight="1" x14ac:dyDescent="0.2">
      <c r="A12" s="8">
        <f t="shared" si="0"/>
        <v>6</v>
      </c>
      <c r="B12" s="134"/>
      <c r="C12" s="122"/>
      <c r="D12" s="382"/>
      <c r="E12" s="382"/>
      <c r="F12" s="382"/>
      <c r="G12" s="382"/>
      <c r="H12" s="113"/>
      <c r="I12" s="327"/>
      <c r="J12" s="328"/>
      <c r="K12" s="78"/>
      <c r="L12" s="78"/>
      <c r="M12" s="78"/>
      <c r="N12" s="78"/>
      <c r="O12" s="78"/>
      <c r="P12" s="78"/>
      <c r="Q12" s="78"/>
    </row>
    <row r="13" spans="1:17" ht="24.95" customHeight="1" x14ac:dyDescent="0.2">
      <c r="A13" s="8">
        <f t="shared" si="0"/>
        <v>7</v>
      </c>
      <c r="B13" s="134"/>
      <c r="C13" s="122"/>
      <c r="D13" s="382"/>
      <c r="E13" s="382"/>
      <c r="F13" s="382"/>
      <c r="G13" s="382"/>
      <c r="H13" s="113"/>
      <c r="I13" s="327"/>
      <c r="J13" s="328"/>
      <c r="K13" s="78"/>
      <c r="L13" s="78"/>
      <c r="M13" s="78"/>
      <c r="N13" s="78"/>
      <c r="O13" s="78"/>
      <c r="P13" s="78"/>
      <c r="Q13" s="78"/>
    </row>
    <row r="14" spans="1:17" ht="24.95" customHeight="1" x14ac:dyDescent="0.2">
      <c r="A14" s="8">
        <f t="shared" si="0"/>
        <v>8</v>
      </c>
      <c r="B14" s="134"/>
      <c r="C14" s="122"/>
      <c r="D14" s="382"/>
      <c r="E14" s="382"/>
      <c r="F14" s="382"/>
      <c r="G14" s="382"/>
      <c r="H14" s="113"/>
      <c r="I14" s="327"/>
      <c r="J14" s="328"/>
      <c r="K14" s="78"/>
      <c r="L14" s="78"/>
      <c r="M14" s="78"/>
      <c r="N14" s="78"/>
      <c r="O14" s="78"/>
      <c r="P14" s="78"/>
      <c r="Q14" s="78"/>
    </row>
    <row r="15" spans="1:17" ht="24.95" customHeight="1" x14ac:dyDescent="0.2">
      <c r="A15" s="8">
        <f t="shared" si="0"/>
        <v>9</v>
      </c>
      <c r="B15" s="134"/>
      <c r="C15" s="122"/>
      <c r="D15" s="382"/>
      <c r="E15" s="382"/>
      <c r="F15" s="382"/>
      <c r="G15" s="382"/>
      <c r="H15" s="245"/>
      <c r="I15" s="327"/>
      <c r="J15" s="328"/>
      <c r="K15" s="78"/>
      <c r="L15" s="78"/>
      <c r="M15" s="78"/>
      <c r="N15" s="78"/>
      <c r="O15" s="78"/>
      <c r="P15" s="78"/>
      <c r="Q15" s="78"/>
    </row>
    <row r="16" spans="1:17" ht="24.95" customHeight="1" x14ac:dyDescent="0.2">
      <c r="A16" s="8">
        <f t="shared" si="0"/>
        <v>10</v>
      </c>
      <c r="B16" s="134"/>
      <c r="C16" s="122"/>
      <c r="D16" s="382"/>
      <c r="E16" s="382"/>
      <c r="F16" s="382"/>
      <c r="G16" s="382"/>
      <c r="H16" s="245"/>
      <c r="I16" s="327"/>
      <c r="J16" s="328"/>
      <c r="K16" s="78"/>
      <c r="L16" s="78"/>
      <c r="M16" s="78"/>
      <c r="N16" s="78"/>
      <c r="O16" s="78"/>
      <c r="P16" s="78"/>
      <c r="Q16" s="78"/>
    </row>
    <row r="17" spans="1:17" ht="24.95" customHeight="1" x14ac:dyDescent="0.2">
      <c r="A17" s="8">
        <f t="shared" si="0"/>
        <v>11</v>
      </c>
      <c r="B17" s="134"/>
      <c r="C17" s="122"/>
      <c r="D17" s="382"/>
      <c r="E17" s="382"/>
      <c r="F17" s="382"/>
      <c r="G17" s="382"/>
      <c r="H17" s="113"/>
      <c r="I17" s="327"/>
      <c r="J17" s="328"/>
      <c r="K17" s="78"/>
      <c r="L17" s="78"/>
      <c r="M17" s="78"/>
      <c r="N17" s="78"/>
      <c r="O17" s="78"/>
      <c r="P17" s="78"/>
      <c r="Q17" s="78"/>
    </row>
    <row r="18" spans="1:17" ht="24.95" customHeight="1" x14ac:dyDescent="0.2">
      <c r="A18" s="8">
        <f t="shared" si="0"/>
        <v>12</v>
      </c>
      <c r="B18" s="134"/>
      <c r="C18" s="122"/>
      <c r="D18" s="382"/>
      <c r="E18" s="382"/>
      <c r="F18" s="382"/>
      <c r="G18" s="382"/>
      <c r="H18" s="113"/>
      <c r="I18" s="327"/>
      <c r="J18" s="328"/>
      <c r="K18" s="78"/>
      <c r="L18" s="78"/>
      <c r="M18" s="78"/>
      <c r="N18" s="78"/>
      <c r="O18" s="78"/>
      <c r="P18" s="78"/>
      <c r="Q18" s="78"/>
    </row>
    <row r="19" spans="1:17" ht="24.95" customHeight="1" x14ac:dyDescent="0.2">
      <c r="A19" s="8">
        <f t="shared" si="0"/>
        <v>13</v>
      </c>
      <c r="B19" s="134"/>
      <c r="C19" s="122"/>
      <c r="D19" s="382"/>
      <c r="E19" s="382"/>
      <c r="F19" s="382"/>
      <c r="G19" s="382"/>
      <c r="H19" s="113"/>
      <c r="I19" s="327"/>
      <c r="J19" s="328"/>
      <c r="K19" s="78"/>
      <c r="L19" s="78"/>
      <c r="M19" s="78"/>
      <c r="N19" s="78"/>
      <c r="O19" s="78"/>
      <c r="P19" s="78"/>
      <c r="Q19" s="78"/>
    </row>
    <row r="20" spans="1:17" ht="24.95" customHeight="1" x14ac:dyDescent="0.2">
      <c r="A20" s="8">
        <f t="shared" si="0"/>
        <v>14</v>
      </c>
      <c r="B20" s="134"/>
      <c r="C20" s="122"/>
      <c r="D20" s="382"/>
      <c r="E20" s="382"/>
      <c r="F20" s="382"/>
      <c r="G20" s="382"/>
      <c r="H20" s="113"/>
      <c r="I20" s="327"/>
      <c r="J20" s="328"/>
      <c r="K20" s="78"/>
      <c r="L20" s="78"/>
      <c r="M20" s="78"/>
      <c r="N20" s="78"/>
      <c r="O20" s="78"/>
      <c r="P20" s="78"/>
      <c r="Q20" s="78"/>
    </row>
    <row r="21" spans="1:17" ht="24.95" customHeight="1" x14ac:dyDescent="0.2">
      <c r="A21" s="8">
        <f t="shared" si="0"/>
        <v>15</v>
      </c>
      <c r="B21" s="134"/>
      <c r="C21" s="122"/>
      <c r="D21" s="382"/>
      <c r="E21" s="382"/>
      <c r="F21" s="382"/>
      <c r="G21" s="382"/>
      <c r="H21" s="113"/>
      <c r="I21" s="327"/>
      <c r="J21" s="328"/>
      <c r="K21" s="78"/>
      <c r="L21" s="78"/>
      <c r="M21" s="78"/>
      <c r="N21" s="78"/>
      <c r="O21" s="78"/>
      <c r="P21" s="78"/>
      <c r="Q21" s="78"/>
    </row>
    <row r="22" spans="1:17" ht="24.95" customHeight="1" x14ac:dyDescent="0.2">
      <c r="A22" s="8">
        <f t="shared" si="0"/>
        <v>16</v>
      </c>
      <c r="B22" s="134"/>
      <c r="C22" s="122"/>
      <c r="D22" s="382"/>
      <c r="E22" s="382"/>
      <c r="F22" s="382"/>
      <c r="G22" s="382"/>
      <c r="H22" s="113"/>
      <c r="I22" s="327"/>
      <c r="J22" s="328"/>
      <c r="K22" s="78"/>
      <c r="L22" s="78"/>
      <c r="M22" s="78"/>
      <c r="N22" s="78"/>
      <c r="O22" s="78"/>
      <c r="P22" s="78"/>
      <c r="Q22" s="78"/>
    </row>
    <row r="23" spans="1:17" ht="24.95" customHeight="1" x14ac:dyDescent="0.2">
      <c r="A23" s="8">
        <f t="shared" si="0"/>
        <v>17</v>
      </c>
      <c r="B23" s="131"/>
      <c r="C23" s="122"/>
      <c r="D23" s="382"/>
      <c r="E23" s="382"/>
      <c r="F23" s="382"/>
      <c r="G23" s="382"/>
      <c r="H23" s="113"/>
      <c r="I23" s="327"/>
      <c r="J23" s="328"/>
      <c r="K23" s="78"/>
      <c r="L23" s="78"/>
      <c r="M23" s="78"/>
      <c r="N23" s="78"/>
      <c r="O23" s="78"/>
      <c r="P23" s="78"/>
      <c r="Q23" s="78"/>
    </row>
    <row r="24" spans="1:17" ht="24.95" customHeight="1" x14ac:dyDescent="0.2">
      <c r="A24" s="8">
        <f t="shared" si="0"/>
        <v>18</v>
      </c>
      <c r="B24" s="131"/>
      <c r="C24" s="122"/>
      <c r="D24" s="382"/>
      <c r="E24" s="382"/>
      <c r="F24" s="382"/>
      <c r="G24" s="382"/>
      <c r="H24" s="113"/>
      <c r="I24" s="327"/>
      <c r="J24" s="328"/>
      <c r="K24" s="78"/>
      <c r="L24" s="78"/>
      <c r="M24" s="78"/>
      <c r="N24" s="78"/>
      <c r="O24" s="78"/>
      <c r="P24" s="78"/>
      <c r="Q24" s="78"/>
    </row>
    <row r="25" spans="1:17" ht="24.95" customHeight="1" x14ac:dyDescent="0.2">
      <c r="A25" s="8">
        <f t="shared" si="0"/>
        <v>19</v>
      </c>
      <c r="B25" s="131"/>
      <c r="C25" s="122"/>
      <c r="D25" s="382"/>
      <c r="E25" s="382"/>
      <c r="F25" s="382"/>
      <c r="G25" s="382"/>
      <c r="H25" s="113"/>
      <c r="I25" s="327"/>
      <c r="J25" s="328"/>
      <c r="K25" s="78"/>
      <c r="L25" s="78"/>
      <c r="M25" s="78"/>
      <c r="N25" s="78"/>
      <c r="O25" s="78"/>
      <c r="P25" s="78"/>
      <c r="Q25" s="78"/>
    </row>
    <row r="26" spans="1:17" ht="24.95" customHeight="1" x14ac:dyDescent="0.2">
      <c r="A26" s="8">
        <f t="shared" si="0"/>
        <v>20</v>
      </c>
      <c r="B26" s="131"/>
      <c r="C26" s="122"/>
      <c r="D26" s="382"/>
      <c r="E26" s="382"/>
      <c r="F26" s="382"/>
      <c r="G26" s="382"/>
      <c r="H26" s="113"/>
      <c r="I26" s="327"/>
      <c r="J26" s="328"/>
      <c r="K26" s="78"/>
      <c r="L26" s="78"/>
      <c r="M26" s="78"/>
      <c r="N26" s="78"/>
      <c r="O26" s="78"/>
      <c r="P26" s="78"/>
      <c r="Q26" s="78"/>
    </row>
    <row r="27" spans="1:17" ht="24.95" customHeight="1" x14ac:dyDescent="0.2">
      <c r="A27" s="8">
        <f t="shared" si="0"/>
        <v>21</v>
      </c>
      <c r="B27" s="131"/>
      <c r="C27" s="122"/>
      <c r="D27" s="382"/>
      <c r="E27" s="382"/>
      <c r="F27" s="382"/>
      <c r="G27" s="382"/>
      <c r="H27" s="113"/>
      <c r="I27" s="327"/>
      <c r="J27" s="328"/>
      <c r="K27" s="78"/>
      <c r="L27" s="78"/>
      <c r="M27" s="78"/>
      <c r="N27" s="78"/>
      <c r="O27" s="78"/>
      <c r="P27" s="78"/>
      <c r="Q27" s="78"/>
    </row>
    <row r="28" spans="1:17" ht="24.95" customHeight="1" x14ac:dyDescent="0.2">
      <c r="A28" s="8">
        <f t="shared" si="0"/>
        <v>22</v>
      </c>
      <c r="B28" s="131"/>
      <c r="C28" s="122"/>
      <c r="D28" s="382"/>
      <c r="E28" s="382"/>
      <c r="F28" s="382"/>
      <c r="G28" s="382"/>
      <c r="H28" s="113"/>
      <c r="I28" s="327"/>
      <c r="J28" s="328"/>
      <c r="K28" s="78"/>
      <c r="L28" s="78"/>
      <c r="M28" s="78"/>
      <c r="N28" s="78"/>
      <c r="O28" s="78"/>
      <c r="P28" s="78"/>
      <c r="Q28" s="78"/>
    </row>
    <row r="29" spans="1:17" ht="24.95" customHeight="1" x14ac:dyDescent="0.2">
      <c r="A29" s="8">
        <f t="shared" si="0"/>
        <v>23</v>
      </c>
      <c r="B29" s="131"/>
      <c r="C29" s="122"/>
      <c r="D29" s="382"/>
      <c r="E29" s="382"/>
      <c r="F29" s="382"/>
      <c r="G29" s="382"/>
      <c r="H29" s="113"/>
      <c r="I29" s="327"/>
      <c r="J29" s="328"/>
      <c r="K29" s="78"/>
      <c r="L29" s="78"/>
      <c r="M29" s="78"/>
      <c r="N29" s="78"/>
      <c r="O29" s="78"/>
      <c r="P29" s="78"/>
      <c r="Q29" s="78"/>
    </row>
    <row r="30" spans="1:17" ht="24.95" customHeight="1" x14ac:dyDescent="0.2">
      <c r="A30" s="8">
        <f t="shared" si="0"/>
        <v>24</v>
      </c>
      <c r="B30" s="131"/>
      <c r="C30" s="122"/>
      <c r="D30" s="382"/>
      <c r="E30" s="382"/>
      <c r="F30" s="382"/>
      <c r="G30" s="382"/>
      <c r="H30" s="113"/>
      <c r="I30" s="327"/>
      <c r="J30" s="328"/>
      <c r="K30" s="78"/>
      <c r="L30" s="78"/>
      <c r="M30" s="78"/>
      <c r="N30" s="78"/>
      <c r="O30" s="78"/>
      <c r="P30" s="78"/>
      <c r="Q30" s="78"/>
    </row>
    <row r="31" spans="1:17" ht="24.95" customHeight="1" x14ac:dyDescent="0.2">
      <c r="A31" s="8">
        <f t="shared" si="0"/>
        <v>25</v>
      </c>
      <c r="B31" s="131"/>
      <c r="C31" s="122"/>
      <c r="D31" s="382"/>
      <c r="E31" s="382"/>
      <c r="F31" s="382"/>
      <c r="G31" s="382"/>
      <c r="H31" s="113"/>
      <c r="I31" s="327"/>
      <c r="J31" s="328"/>
      <c r="K31" s="78"/>
      <c r="L31" s="78"/>
      <c r="M31" s="78"/>
      <c r="N31" s="78"/>
      <c r="O31" s="78"/>
      <c r="P31" s="78"/>
      <c r="Q31" s="78"/>
    </row>
    <row r="32" spans="1:17" ht="24.95" customHeight="1" x14ac:dyDescent="0.2">
      <c r="A32" s="8">
        <f t="shared" si="0"/>
        <v>26</v>
      </c>
      <c r="B32" s="131"/>
      <c r="C32" s="122"/>
      <c r="D32" s="382"/>
      <c r="E32" s="382"/>
      <c r="F32" s="382"/>
      <c r="G32" s="382"/>
      <c r="H32" s="113"/>
      <c r="I32" s="327"/>
      <c r="J32" s="328"/>
      <c r="K32" s="78"/>
      <c r="L32" s="78"/>
      <c r="M32" s="78"/>
      <c r="N32" s="78"/>
      <c r="O32" s="78"/>
      <c r="P32" s="78"/>
      <c r="Q32" s="78"/>
    </row>
    <row r="33" spans="1:17" ht="24.95" customHeight="1" x14ac:dyDescent="0.2">
      <c r="A33" s="8">
        <f t="shared" si="0"/>
        <v>27</v>
      </c>
      <c r="B33" s="131"/>
      <c r="C33" s="122"/>
      <c r="D33" s="382"/>
      <c r="E33" s="382"/>
      <c r="F33" s="382"/>
      <c r="G33" s="382"/>
      <c r="H33" s="113"/>
      <c r="I33" s="327"/>
      <c r="J33" s="328"/>
      <c r="K33" s="78"/>
      <c r="L33" s="78"/>
      <c r="M33" s="78"/>
      <c r="N33" s="78"/>
      <c r="O33" s="78"/>
      <c r="P33" s="78"/>
      <c r="Q33" s="78"/>
    </row>
    <row r="34" spans="1:17" ht="24.95" customHeight="1" x14ac:dyDescent="0.2">
      <c r="A34" s="8">
        <f t="shared" si="0"/>
        <v>28</v>
      </c>
      <c r="B34" s="131"/>
      <c r="C34" s="122"/>
      <c r="D34" s="382"/>
      <c r="E34" s="382"/>
      <c r="F34" s="382"/>
      <c r="G34" s="382"/>
      <c r="H34" s="113"/>
      <c r="I34" s="327"/>
      <c r="J34" s="328"/>
      <c r="K34" s="78"/>
      <c r="L34" s="78"/>
      <c r="M34" s="78"/>
      <c r="N34" s="78"/>
      <c r="O34" s="78"/>
      <c r="P34" s="78"/>
      <c r="Q34" s="78"/>
    </row>
    <row r="35" spans="1:17" ht="24.95" customHeight="1" x14ac:dyDescent="0.2">
      <c r="A35" s="8">
        <f t="shared" si="0"/>
        <v>29</v>
      </c>
      <c r="B35" s="131"/>
      <c r="C35" s="122"/>
      <c r="D35" s="382"/>
      <c r="E35" s="382"/>
      <c r="F35" s="382"/>
      <c r="G35" s="382"/>
      <c r="H35" s="113"/>
      <c r="I35" s="327"/>
      <c r="J35" s="328"/>
      <c r="K35" s="78"/>
      <c r="L35" s="78"/>
      <c r="M35" s="78"/>
      <c r="N35" s="78"/>
      <c r="O35" s="78"/>
      <c r="P35" s="78"/>
      <c r="Q35" s="78"/>
    </row>
    <row r="36" spans="1:17" ht="24.95" customHeight="1" x14ac:dyDescent="0.2">
      <c r="A36" s="8">
        <f t="shared" si="0"/>
        <v>30</v>
      </c>
      <c r="B36" s="131"/>
      <c r="C36" s="122"/>
      <c r="D36" s="382"/>
      <c r="E36" s="382"/>
      <c r="F36" s="382"/>
      <c r="G36" s="382"/>
      <c r="H36" s="113"/>
      <c r="I36" s="327"/>
      <c r="J36" s="328"/>
      <c r="K36" s="78"/>
      <c r="L36" s="78"/>
      <c r="M36" s="78"/>
      <c r="N36" s="78"/>
      <c r="O36" s="78"/>
      <c r="P36" s="78"/>
      <c r="Q36" s="78"/>
    </row>
    <row r="37" spans="1:17" ht="24.95" customHeight="1" x14ac:dyDescent="0.2">
      <c r="A37" s="8">
        <f t="shared" si="0"/>
        <v>31</v>
      </c>
      <c r="B37" s="131"/>
      <c r="C37" s="122"/>
      <c r="D37" s="382"/>
      <c r="E37" s="382"/>
      <c r="F37" s="382"/>
      <c r="G37" s="382"/>
      <c r="H37" s="113"/>
      <c r="I37" s="327"/>
      <c r="J37" s="328"/>
      <c r="K37" s="78"/>
      <c r="L37" s="78"/>
      <c r="M37" s="78"/>
      <c r="N37" s="78"/>
      <c r="O37" s="78"/>
      <c r="P37" s="78"/>
      <c r="Q37" s="78"/>
    </row>
    <row r="38" spans="1:17" ht="24.95" customHeight="1" x14ac:dyDescent="0.2">
      <c r="A38" s="8">
        <f t="shared" si="0"/>
        <v>32</v>
      </c>
      <c r="B38" s="131"/>
      <c r="C38" s="122"/>
      <c r="D38" s="382"/>
      <c r="E38" s="382"/>
      <c r="F38" s="382"/>
      <c r="G38" s="382"/>
      <c r="H38" s="113"/>
      <c r="I38" s="327"/>
      <c r="J38" s="328"/>
      <c r="K38" s="78"/>
      <c r="L38" s="78"/>
      <c r="M38" s="78"/>
      <c r="N38" s="78"/>
      <c r="O38" s="78"/>
      <c r="P38" s="78"/>
      <c r="Q38" s="78"/>
    </row>
    <row r="39" spans="1:17" ht="24.95" customHeight="1" x14ac:dyDescent="0.2">
      <c r="A39" s="8">
        <f t="shared" si="0"/>
        <v>33</v>
      </c>
      <c r="B39" s="131"/>
      <c r="C39" s="122"/>
      <c r="D39" s="382"/>
      <c r="E39" s="382"/>
      <c r="F39" s="382"/>
      <c r="G39" s="382"/>
      <c r="H39" s="113"/>
      <c r="I39" s="327"/>
      <c r="J39" s="328"/>
      <c r="K39" s="78"/>
      <c r="L39" s="78"/>
      <c r="M39" s="78"/>
      <c r="N39" s="78"/>
      <c r="O39" s="78"/>
      <c r="P39" s="78"/>
      <c r="Q39" s="78"/>
    </row>
    <row r="40" spans="1:17" ht="24.95" customHeight="1" x14ac:dyDescent="0.2">
      <c r="A40" s="8">
        <f t="shared" si="0"/>
        <v>34</v>
      </c>
      <c r="B40" s="131"/>
      <c r="C40" s="122"/>
      <c r="D40" s="382"/>
      <c r="E40" s="382"/>
      <c r="F40" s="382"/>
      <c r="G40" s="382"/>
      <c r="H40" s="113"/>
      <c r="I40" s="327"/>
      <c r="J40" s="328"/>
      <c r="K40" s="78"/>
      <c r="L40" s="78"/>
      <c r="M40" s="78"/>
      <c r="N40" s="78"/>
      <c r="O40" s="78"/>
      <c r="P40" s="78"/>
      <c r="Q40" s="78"/>
    </row>
    <row r="41" spans="1:17" ht="24.95" customHeight="1" x14ac:dyDescent="0.2">
      <c r="A41" s="8">
        <f t="shared" si="0"/>
        <v>35</v>
      </c>
      <c r="B41" s="131"/>
      <c r="C41" s="122"/>
      <c r="D41" s="382"/>
      <c r="E41" s="382"/>
      <c r="F41" s="382"/>
      <c r="G41" s="382"/>
      <c r="H41" s="113"/>
      <c r="I41" s="327"/>
      <c r="J41" s="328"/>
      <c r="K41" s="78"/>
      <c r="L41" s="78"/>
      <c r="M41" s="78"/>
      <c r="N41" s="78"/>
      <c r="O41" s="78"/>
      <c r="P41" s="78"/>
      <c r="Q41" s="78"/>
    </row>
    <row r="42" spans="1:17" ht="24.95" customHeight="1" x14ac:dyDescent="0.2">
      <c r="A42" s="8">
        <f t="shared" si="0"/>
        <v>36</v>
      </c>
      <c r="B42" s="131"/>
      <c r="C42" s="122"/>
      <c r="D42" s="382"/>
      <c r="E42" s="382"/>
      <c r="F42" s="382"/>
      <c r="G42" s="382"/>
      <c r="H42" s="113"/>
      <c r="I42" s="327"/>
      <c r="J42" s="328"/>
      <c r="K42" s="78"/>
      <c r="L42" s="78"/>
      <c r="M42" s="78"/>
      <c r="N42" s="78"/>
      <c r="O42" s="78"/>
      <c r="P42" s="78"/>
      <c r="Q42" s="78"/>
    </row>
    <row r="43" spans="1:17" ht="24.95" customHeight="1" x14ac:dyDescent="0.2">
      <c r="A43" s="8">
        <f t="shared" si="0"/>
        <v>37</v>
      </c>
      <c r="B43" s="131"/>
      <c r="C43" s="122"/>
      <c r="D43" s="382"/>
      <c r="E43" s="382"/>
      <c r="F43" s="382"/>
      <c r="G43" s="382"/>
      <c r="H43" s="113"/>
      <c r="I43" s="327"/>
      <c r="J43" s="328"/>
      <c r="K43" s="78"/>
      <c r="L43" s="78"/>
      <c r="M43" s="78"/>
      <c r="N43" s="78"/>
      <c r="O43" s="78"/>
      <c r="P43" s="78"/>
      <c r="Q43" s="78"/>
    </row>
    <row r="44" spans="1:17" ht="24.95" customHeight="1" x14ac:dyDescent="0.2">
      <c r="A44" s="8">
        <f t="shared" si="0"/>
        <v>38</v>
      </c>
      <c r="B44" s="131"/>
      <c r="C44" s="122"/>
      <c r="D44" s="382"/>
      <c r="E44" s="382"/>
      <c r="F44" s="382"/>
      <c r="G44" s="382"/>
      <c r="H44" s="113"/>
      <c r="I44" s="327"/>
      <c r="J44" s="328"/>
      <c r="K44" s="78"/>
      <c r="L44" s="78"/>
      <c r="M44" s="78"/>
      <c r="N44" s="78"/>
      <c r="O44" s="78"/>
      <c r="P44" s="78"/>
      <c r="Q44" s="78"/>
    </row>
    <row r="45" spans="1:17" ht="24.95" customHeight="1" x14ac:dyDescent="0.2">
      <c r="A45" s="8">
        <f t="shared" si="0"/>
        <v>39</v>
      </c>
      <c r="B45" s="131"/>
      <c r="C45" s="122"/>
      <c r="D45" s="382"/>
      <c r="E45" s="382"/>
      <c r="F45" s="382"/>
      <c r="G45" s="382"/>
      <c r="H45" s="113"/>
      <c r="I45" s="327"/>
      <c r="J45" s="328"/>
      <c r="K45" s="78"/>
      <c r="L45" s="78"/>
      <c r="M45" s="78"/>
      <c r="N45" s="78"/>
      <c r="O45" s="78"/>
      <c r="P45" s="78"/>
      <c r="Q45" s="78"/>
    </row>
    <row r="46" spans="1:17" ht="24.95" customHeight="1" x14ac:dyDescent="0.2">
      <c r="A46" s="8">
        <f t="shared" si="0"/>
        <v>40</v>
      </c>
      <c r="B46" s="131"/>
      <c r="C46" s="122"/>
      <c r="D46" s="382"/>
      <c r="E46" s="382"/>
      <c r="F46" s="382"/>
      <c r="G46" s="382"/>
      <c r="H46" s="113"/>
      <c r="I46" s="327"/>
      <c r="J46" s="328"/>
      <c r="K46" s="78"/>
      <c r="L46" s="78"/>
      <c r="M46" s="78"/>
      <c r="N46" s="78"/>
      <c r="O46" s="78"/>
      <c r="P46" s="78"/>
      <c r="Q46" s="78"/>
    </row>
    <row r="47" spans="1:17" ht="24.95" customHeight="1" x14ac:dyDescent="0.2">
      <c r="A47" s="8">
        <f t="shared" si="0"/>
        <v>41</v>
      </c>
      <c r="B47" s="131"/>
      <c r="C47" s="122"/>
      <c r="D47" s="382"/>
      <c r="E47" s="382"/>
      <c r="F47" s="382"/>
      <c r="G47" s="382"/>
      <c r="H47" s="113"/>
      <c r="I47" s="327"/>
      <c r="J47" s="328"/>
      <c r="K47" s="78"/>
      <c r="L47" s="78"/>
      <c r="M47" s="78"/>
      <c r="N47" s="78"/>
      <c r="O47" s="78"/>
      <c r="P47" s="78"/>
      <c r="Q47" s="78"/>
    </row>
    <row r="48" spans="1:17" ht="24.95" customHeight="1" x14ac:dyDescent="0.2">
      <c r="A48" s="8">
        <f t="shared" si="0"/>
        <v>42</v>
      </c>
      <c r="B48" s="131"/>
      <c r="C48" s="122"/>
      <c r="D48" s="382"/>
      <c r="E48" s="382"/>
      <c r="F48" s="382"/>
      <c r="G48" s="382"/>
      <c r="H48" s="113"/>
      <c r="I48" s="327"/>
      <c r="J48" s="328"/>
      <c r="K48" s="78"/>
      <c r="L48" s="78"/>
      <c r="M48" s="78"/>
      <c r="N48" s="78"/>
      <c r="O48" s="78"/>
      <c r="P48" s="78"/>
      <c r="Q48" s="78"/>
    </row>
    <row r="49" spans="1:17" ht="24.95" customHeight="1" x14ac:dyDescent="0.2">
      <c r="A49" s="8">
        <f t="shared" si="0"/>
        <v>43</v>
      </c>
      <c r="B49" s="131"/>
      <c r="C49" s="122"/>
      <c r="D49" s="382"/>
      <c r="E49" s="382"/>
      <c r="F49" s="382"/>
      <c r="G49" s="382"/>
      <c r="H49" s="113"/>
      <c r="I49" s="327"/>
      <c r="J49" s="328"/>
      <c r="K49" s="78"/>
      <c r="L49" s="78"/>
      <c r="M49" s="78"/>
      <c r="N49" s="78"/>
      <c r="O49" s="78"/>
      <c r="P49" s="78"/>
      <c r="Q49" s="78"/>
    </row>
    <row r="50" spans="1:17" ht="24.95" customHeight="1" x14ac:dyDescent="0.2">
      <c r="A50" s="8">
        <f t="shared" si="0"/>
        <v>44</v>
      </c>
      <c r="B50" s="131"/>
      <c r="C50" s="122"/>
      <c r="D50" s="382"/>
      <c r="E50" s="382"/>
      <c r="F50" s="382"/>
      <c r="G50" s="382"/>
      <c r="H50" s="113"/>
      <c r="I50" s="327"/>
      <c r="J50" s="328"/>
      <c r="K50" s="78"/>
      <c r="L50" s="78"/>
      <c r="M50" s="78"/>
      <c r="N50" s="78"/>
      <c r="O50" s="78"/>
      <c r="P50" s="78"/>
      <c r="Q50" s="78"/>
    </row>
    <row r="51" spans="1:17" ht="24.95" customHeight="1" x14ac:dyDescent="0.2">
      <c r="A51" s="8">
        <f t="shared" si="0"/>
        <v>45</v>
      </c>
      <c r="B51" s="131"/>
      <c r="C51" s="122"/>
      <c r="D51" s="382"/>
      <c r="E51" s="382"/>
      <c r="F51" s="382"/>
      <c r="G51" s="382"/>
      <c r="H51" s="113"/>
      <c r="I51" s="327"/>
      <c r="J51" s="328"/>
      <c r="K51" s="78"/>
      <c r="L51" s="78"/>
      <c r="M51" s="78"/>
      <c r="N51" s="78"/>
      <c r="O51" s="78"/>
      <c r="P51" s="78"/>
      <c r="Q51" s="78"/>
    </row>
    <row r="52" spans="1:17" ht="24.95" customHeight="1" x14ac:dyDescent="0.2">
      <c r="A52" s="8">
        <f t="shared" si="0"/>
        <v>46</v>
      </c>
      <c r="B52" s="131"/>
      <c r="C52" s="122"/>
      <c r="D52" s="382"/>
      <c r="E52" s="382"/>
      <c r="F52" s="382"/>
      <c r="G52" s="382"/>
      <c r="H52" s="113"/>
      <c r="I52" s="327"/>
      <c r="J52" s="328"/>
      <c r="K52" s="78"/>
      <c r="L52" s="78"/>
      <c r="M52" s="78"/>
      <c r="N52" s="78"/>
      <c r="O52" s="78"/>
      <c r="P52" s="78"/>
      <c r="Q52" s="78"/>
    </row>
    <row r="53" spans="1:17" ht="24.95" customHeight="1" x14ac:dyDescent="0.2">
      <c r="A53" s="8">
        <f t="shared" si="0"/>
        <v>47</v>
      </c>
      <c r="B53" s="131"/>
      <c r="C53" s="122"/>
      <c r="D53" s="382"/>
      <c r="E53" s="382"/>
      <c r="F53" s="382"/>
      <c r="G53" s="382"/>
      <c r="H53" s="113"/>
      <c r="I53" s="327"/>
      <c r="J53" s="328"/>
      <c r="K53" s="78"/>
      <c r="L53" s="78"/>
      <c r="M53" s="78"/>
      <c r="N53" s="78"/>
      <c r="O53" s="78"/>
      <c r="P53" s="78"/>
      <c r="Q53" s="78"/>
    </row>
    <row r="54" spans="1:17" ht="24.95" customHeight="1" x14ac:dyDescent="0.2">
      <c r="A54" s="8">
        <f t="shared" si="0"/>
        <v>48</v>
      </c>
      <c r="B54" s="131"/>
      <c r="C54" s="122"/>
      <c r="D54" s="382"/>
      <c r="E54" s="382"/>
      <c r="F54" s="382"/>
      <c r="G54" s="382"/>
      <c r="H54" s="113"/>
      <c r="I54" s="327"/>
      <c r="J54" s="328"/>
      <c r="K54" s="78"/>
      <c r="L54" s="78"/>
      <c r="M54" s="78"/>
      <c r="N54" s="78"/>
      <c r="O54" s="78"/>
      <c r="P54" s="78"/>
      <c r="Q54" s="78"/>
    </row>
    <row r="55" spans="1:17" ht="24.95" customHeight="1" x14ac:dyDescent="0.2">
      <c r="A55" s="8">
        <f t="shared" si="0"/>
        <v>49</v>
      </c>
      <c r="B55" s="131"/>
      <c r="C55" s="122"/>
      <c r="D55" s="382"/>
      <c r="E55" s="382"/>
      <c r="F55" s="382"/>
      <c r="G55" s="382"/>
      <c r="H55" s="113"/>
      <c r="I55" s="327"/>
      <c r="J55" s="328"/>
      <c r="K55" s="78"/>
      <c r="L55" s="78"/>
      <c r="M55" s="78"/>
      <c r="N55" s="78"/>
      <c r="O55" s="78"/>
      <c r="P55" s="78"/>
      <c r="Q55" s="78"/>
    </row>
    <row r="56" spans="1:17" ht="24.95" customHeight="1" x14ac:dyDescent="0.2">
      <c r="A56" s="8">
        <f t="shared" si="0"/>
        <v>50</v>
      </c>
      <c r="B56" s="131"/>
      <c r="C56" s="122"/>
      <c r="D56" s="382"/>
      <c r="E56" s="382"/>
      <c r="F56" s="382"/>
      <c r="G56" s="382"/>
      <c r="H56" s="113"/>
      <c r="I56" s="327"/>
      <c r="J56" s="328"/>
      <c r="K56" s="78"/>
      <c r="L56" s="78"/>
      <c r="M56" s="78"/>
      <c r="N56" s="78"/>
      <c r="O56" s="78"/>
      <c r="P56" s="78"/>
      <c r="Q56" s="78"/>
    </row>
    <row r="57" spans="1:17" ht="24.95" customHeight="1" x14ac:dyDescent="0.2">
      <c r="A57" s="8">
        <f t="shared" si="0"/>
        <v>51</v>
      </c>
      <c r="B57" s="131"/>
      <c r="C57" s="122"/>
      <c r="D57" s="382"/>
      <c r="E57" s="382"/>
      <c r="F57" s="382"/>
      <c r="G57" s="382"/>
      <c r="H57" s="113"/>
      <c r="I57" s="327"/>
      <c r="J57" s="328"/>
      <c r="K57" s="78"/>
      <c r="L57" s="78"/>
      <c r="M57" s="78"/>
      <c r="N57" s="78"/>
      <c r="O57" s="78"/>
      <c r="P57" s="78"/>
      <c r="Q57" s="78"/>
    </row>
    <row r="58" spans="1:17" ht="24.95" customHeight="1" x14ac:dyDescent="0.2">
      <c r="A58" s="8">
        <f t="shared" si="0"/>
        <v>52</v>
      </c>
      <c r="B58" s="131"/>
      <c r="C58" s="122"/>
      <c r="D58" s="382"/>
      <c r="E58" s="382"/>
      <c r="F58" s="382"/>
      <c r="G58" s="382"/>
      <c r="H58" s="113"/>
      <c r="I58" s="327"/>
      <c r="J58" s="328"/>
      <c r="K58" s="78"/>
      <c r="L58" s="78"/>
      <c r="M58" s="78"/>
      <c r="N58" s="78"/>
      <c r="O58" s="78"/>
      <c r="P58" s="78"/>
      <c r="Q58" s="78"/>
    </row>
    <row r="59" spans="1:17" ht="24.95" customHeight="1" x14ac:dyDescent="0.2">
      <c r="A59" s="8">
        <f t="shared" si="0"/>
        <v>53</v>
      </c>
      <c r="B59" s="131"/>
      <c r="C59" s="122"/>
      <c r="D59" s="382"/>
      <c r="E59" s="382"/>
      <c r="F59" s="382"/>
      <c r="G59" s="382"/>
      <c r="H59" s="113"/>
      <c r="I59" s="327"/>
      <c r="J59" s="328"/>
      <c r="K59" s="78"/>
      <c r="L59" s="78"/>
      <c r="M59" s="78"/>
      <c r="N59" s="78"/>
      <c r="O59" s="78"/>
      <c r="P59" s="78"/>
      <c r="Q59" s="78"/>
    </row>
    <row r="60" spans="1:17" ht="24.95" customHeight="1" x14ac:dyDescent="0.2">
      <c r="A60" s="8">
        <f t="shared" si="0"/>
        <v>54</v>
      </c>
      <c r="B60" s="131"/>
      <c r="C60" s="122"/>
      <c r="D60" s="382"/>
      <c r="E60" s="382"/>
      <c r="F60" s="382"/>
      <c r="G60" s="382"/>
      <c r="H60" s="113"/>
      <c r="I60" s="327"/>
      <c r="J60" s="328"/>
      <c r="K60" s="78"/>
      <c r="L60" s="78"/>
      <c r="M60" s="78"/>
      <c r="N60" s="78"/>
      <c r="O60" s="78"/>
      <c r="P60" s="78"/>
      <c r="Q60" s="78"/>
    </row>
    <row r="61" spans="1:17" ht="24.95" customHeight="1" x14ac:dyDescent="0.2">
      <c r="A61" s="8">
        <f t="shared" si="0"/>
        <v>55</v>
      </c>
      <c r="B61" s="131"/>
      <c r="C61" s="122"/>
      <c r="D61" s="382"/>
      <c r="E61" s="382"/>
      <c r="F61" s="382"/>
      <c r="G61" s="382"/>
      <c r="H61" s="113"/>
      <c r="I61" s="327"/>
      <c r="J61" s="328"/>
      <c r="K61" s="78"/>
      <c r="L61" s="78"/>
      <c r="M61" s="78"/>
      <c r="N61" s="78"/>
      <c r="O61" s="78"/>
      <c r="P61" s="78"/>
      <c r="Q61" s="78"/>
    </row>
    <row r="62" spans="1:17" ht="24.95" customHeight="1" x14ac:dyDescent="0.2">
      <c r="A62" s="8">
        <f t="shared" si="0"/>
        <v>56</v>
      </c>
      <c r="B62" s="131"/>
      <c r="C62" s="122"/>
      <c r="D62" s="382"/>
      <c r="E62" s="382"/>
      <c r="F62" s="382"/>
      <c r="G62" s="382"/>
      <c r="H62" s="113"/>
      <c r="I62" s="327"/>
      <c r="J62" s="328"/>
      <c r="K62" s="78"/>
      <c r="L62" s="78"/>
      <c r="M62" s="78"/>
      <c r="N62" s="78"/>
      <c r="O62" s="78"/>
      <c r="P62" s="78"/>
      <c r="Q62" s="78"/>
    </row>
    <row r="63" spans="1:17" ht="24.95" customHeight="1" x14ac:dyDescent="0.2">
      <c r="A63" s="8">
        <f t="shared" si="0"/>
        <v>57</v>
      </c>
      <c r="B63" s="131"/>
      <c r="C63" s="122"/>
      <c r="D63" s="382"/>
      <c r="E63" s="382"/>
      <c r="F63" s="382"/>
      <c r="G63" s="382"/>
      <c r="H63" s="113"/>
      <c r="I63" s="327"/>
      <c r="J63" s="328"/>
      <c r="K63" s="78"/>
      <c r="L63" s="78"/>
      <c r="M63" s="78"/>
      <c r="N63" s="78"/>
      <c r="O63" s="78"/>
      <c r="P63" s="78"/>
      <c r="Q63" s="78"/>
    </row>
    <row r="64" spans="1:17" ht="24.95" customHeight="1" x14ac:dyDescent="0.2">
      <c r="A64" s="8">
        <f t="shared" si="0"/>
        <v>58</v>
      </c>
      <c r="B64" s="131"/>
      <c r="C64" s="122"/>
      <c r="D64" s="382"/>
      <c r="E64" s="382"/>
      <c r="F64" s="382"/>
      <c r="G64" s="382"/>
      <c r="H64" s="113"/>
      <c r="I64" s="327"/>
      <c r="J64" s="328"/>
      <c r="K64" s="78"/>
      <c r="L64" s="78"/>
      <c r="M64" s="78"/>
      <c r="N64" s="78"/>
      <c r="O64" s="78"/>
      <c r="P64" s="78"/>
      <c r="Q64" s="78"/>
    </row>
    <row r="65" spans="1:17" ht="24.95" customHeight="1" x14ac:dyDescent="0.2">
      <c r="A65" s="8">
        <f t="shared" si="0"/>
        <v>59</v>
      </c>
      <c r="B65" s="131"/>
      <c r="C65" s="122"/>
      <c r="D65" s="382"/>
      <c r="E65" s="382"/>
      <c r="F65" s="382"/>
      <c r="G65" s="382"/>
      <c r="H65" s="113"/>
      <c r="I65" s="327"/>
      <c r="J65" s="328"/>
      <c r="K65" s="78"/>
      <c r="L65" s="78"/>
      <c r="M65" s="78"/>
      <c r="N65" s="78"/>
      <c r="O65" s="78"/>
      <c r="P65" s="78"/>
      <c r="Q65" s="78"/>
    </row>
    <row r="66" spans="1:17" ht="24.95" customHeight="1" x14ac:dyDescent="0.2">
      <c r="A66" s="8">
        <f t="shared" si="0"/>
        <v>60</v>
      </c>
      <c r="B66" s="131"/>
      <c r="C66" s="122"/>
      <c r="D66" s="382"/>
      <c r="E66" s="382"/>
      <c r="F66" s="382"/>
      <c r="G66" s="382"/>
      <c r="H66" s="113"/>
      <c r="I66" s="327"/>
      <c r="J66" s="328"/>
      <c r="K66" s="78"/>
      <c r="L66" s="78"/>
      <c r="M66" s="78"/>
      <c r="N66" s="78"/>
      <c r="O66" s="78"/>
      <c r="P66" s="78"/>
      <c r="Q66" s="78"/>
    </row>
    <row r="67" spans="1:17" ht="24.95" customHeight="1" x14ac:dyDescent="0.2">
      <c r="A67" s="8">
        <f t="shared" si="0"/>
        <v>61</v>
      </c>
      <c r="B67" s="131"/>
      <c r="C67" s="122"/>
      <c r="D67" s="382"/>
      <c r="E67" s="382"/>
      <c r="F67" s="382"/>
      <c r="G67" s="382"/>
      <c r="H67" s="113"/>
      <c r="I67" s="327"/>
      <c r="J67" s="328"/>
      <c r="K67" s="78"/>
      <c r="L67" s="78"/>
      <c r="M67" s="78"/>
      <c r="N67" s="78"/>
      <c r="O67" s="78"/>
      <c r="P67" s="78"/>
      <c r="Q67" s="78"/>
    </row>
    <row r="68" spans="1:17" ht="24.95" customHeight="1" x14ac:dyDescent="0.2">
      <c r="A68" s="8">
        <f t="shared" si="0"/>
        <v>62</v>
      </c>
      <c r="B68" s="131"/>
      <c r="C68" s="122"/>
      <c r="D68" s="382"/>
      <c r="E68" s="382"/>
      <c r="F68" s="382"/>
      <c r="G68" s="382"/>
      <c r="H68" s="113"/>
      <c r="I68" s="327"/>
      <c r="J68" s="328"/>
      <c r="K68" s="78"/>
      <c r="L68" s="78"/>
      <c r="M68" s="78"/>
      <c r="N68" s="78"/>
      <c r="O68" s="78"/>
      <c r="P68" s="78"/>
      <c r="Q68" s="78"/>
    </row>
    <row r="69" spans="1:17" ht="24.95" customHeight="1" x14ac:dyDescent="0.2">
      <c r="A69" s="8">
        <f t="shared" si="0"/>
        <v>63</v>
      </c>
      <c r="B69" s="131"/>
      <c r="C69" s="122"/>
      <c r="D69" s="382"/>
      <c r="E69" s="382"/>
      <c r="F69" s="382"/>
      <c r="G69" s="382"/>
      <c r="H69" s="113"/>
      <c r="I69" s="327"/>
      <c r="J69" s="328"/>
      <c r="K69" s="78"/>
      <c r="L69" s="78"/>
      <c r="M69" s="78"/>
      <c r="N69" s="78"/>
      <c r="O69" s="78"/>
      <c r="P69" s="78"/>
      <c r="Q69" s="78"/>
    </row>
    <row r="70" spans="1:17" ht="24.95" customHeight="1" x14ac:dyDescent="0.2">
      <c r="A70" s="8">
        <f t="shared" si="0"/>
        <v>64</v>
      </c>
      <c r="B70" s="131"/>
      <c r="C70" s="122"/>
      <c r="D70" s="382"/>
      <c r="E70" s="382"/>
      <c r="F70" s="382"/>
      <c r="G70" s="382"/>
      <c r="H70" s="113"/>
      <c r="I70" s="327"/>
      <c r="J70" s="328"/>
      <c r="K70" s="78"/>
      <c r="L70" s="78"/>
      <c r="M70" s="78"/>
      <c r="N70" s="78"/>
      <c r="O70" s="78"/>
      <c r="P70" s="78"/>
      <c r="Q70" s="78"/>
    </row>
    <row r="71" spans="1:17" ht="24.95" customHeight="1" x14ac:dyDescent="0.2">
      <c r="A71" s="8">
        <f t="shared" si="0"/>
        <v>65</v>
      </c>
      <c r="B71" s="131"/>
      <c r="C71" s="122"/>
      <c r="D71" s="382"/>
      <c r="E71" s="382"/>
      <c r="F71" s="382"/>
      <c r="G71" s="382"/>
      <c r="H71" s="113"/>
      <c r="I71" s="327"/>
      <c r="J71" s="328"/>
      <c r="K71" s="78"/>
      <c r="L71" s="78"/>
      <c r="M71" s="78"/>
      <c r="N71" s="78"/>
      <c r="O71" s="78"/>
      <c r="P71" s="78"/>
      <c r="Q71" s="78"/>
    </row>
    <row r="72" spans="1:17" ht="24.95" customHeight="1" x14ac:dyDescent="0.2">
      <c r="A72" s="8">
        <f>1+A71</f>
        <v>66</v>
      </c>
      <c r="B72" s="131"/>
      <c r="C72" s="122"/>
      <c r="D72" s="382"/>
      <c r="E72" s="382"/>
      <c r="F72" s="382"/>
      <c r="G72" s="382"/>
      <c r="H72" s="113"/>
      <c r="I72" s="327"/>
      <c r="J72" s="328"/>
      <c r="K72" s="78"/>
      <c r="L72" s="78"/>
      <c r="M72" s="78"/>
      <c r="N72" s="78"/>
      <c r="O72" s="78"/>
      <c r="P72" s="78"/>
      <c r="Q72" s="78"/>
    </row>
    <row r="73" spans="1:17" ht="24.95" customHeight="1" x14ac:dyDescent="0.2">
      <c r="A73" s="8">
        <f>1+A72</f>
        <v>67</v>
      </c>
      <c r="B73" s="131"/>
      <c r="C73" s="122"/>
      <c r="D73" s="382"/>
      <c r="E73" s="382"/>
      <c r="F73" s="382"/>
      <c r="G73" s="382"/>
      <c r="H73" s="113"/>
      <c r="I73" s="327"/>
      <c r="J73" s="328"/>
      <c r="K73" s="78"/>
      <c r="L73" s="78"/>
      <c r="M73" s="78"/>
      <c r="N73" s="78"/>
      <c r="O73" s="78"/>
      <c r="P73" s="78"/>
      <c r="Q73" s="78"/>
    </row>
    <row r="74" spans="1:17" ht="24.95" customHeight="1" x14ac:dyDescent="0.2">
      <c r="A74" s="8">
        <f>1+A73</f>
        <v>68</v>
      </c>
      <c r="B74" s="131"/>
      <c r="C74" s="122"/>
      <c r="D74" s="382"/>
      <c r="E74" s="382"/>
      <c r="F74" s="382"/>
      <c r="G74" s="382"/>
      <c r="H74" s="113"/>
      <c r="I74" s="327"/>
      <c r="J74" s="328"/>
      <c r="K74" s="78"/>
      <c r="L74" s="78"/>
      <c r="M74" s="78"/>
      <c r="N74" s="78"/>
      <c r="O74" s="78"/>
      <c r="P74" s="78"/>
      <c r="Q74" s="78"/>
    </row>
    <row r="75" spans="1:17" ht="24.95" customHeight="1" x14ac:dyDescent="0.2">
      <c r="A75" s="8">
        <f>1+A74</f>
        <v>69</v>
      </c>
      <c r="B75" s="131"/>
      <c r="C75" s="122"/>
      <c r="D75" s="382"/>
      <c r="E75" s="382"/>
      <c r="F75" s="382"/>
      <c r="G75" s="382"/>
      <c r="H75" s="113"/>
      <c r="I75" s="327"/>
      <c r="J75" s="328"/>
      <c r="K75" s="78"/>
      <c r="L75" s="78"/>
      <c r="M75" s="78"/>
      <c r="N75" s="78"/>
      <c r="O75" s="78"/>
      <c r="P75" s="78"/>
      <c r="Q75" s="78"/>
    </row>
    <row r="76" spans="1:17" ht="24.95" customHeight="1" thickBot="1" x14ac:dyDescent="0.25">
      <c r="A76" s="8">
        <f>1+A75</f>
        <v>70</v>
      </c>
      <c r="B76" s="132"/>
      <c r="C76" s="118"/>
      <c r="D76" s="383"/>
      <c r="E76" s="383"/>
      <c r="F76" s="383"/>
      <c r="G76" s="383"/>
      <c r="H76" s="114"/>
      <c r="I76" s="345"/>
      <c r="J76" s="346"/>
      <c r="K76" s="78"/>
      <c r="L76" s="78"/>
      <c r="M76" s="78"/>
      <c r="N76" s="78"/>
      <c r="O76" s="78"/>
      <c r="P76" s="78"/>
      <c r="Q76" s="78"/>
    </row>
    <row r="77" spans="1:17" ht="24.95" customHeight="1" x14ac:dyDescent="0.2">
      <c r="A77" s="8">
        <v>71</v>
      </c>
      <c r="B77" s="130"/>
      <c r="C77" s="100"/>
      <c r="D77" s="384"/>
      <c r="E77" s="384"/>
      <c r="F77" s="384"/>
      <c r="G77" s="384"/>
      <c r="H77" s="112"/>
      <c r="I77" s="334"/>
      <c r="J77" s="335"/>
      <c r="K77" s="78"/>
      <c r="L77" s="78"/>
      <c r="M77" s="78"/>
      <c r="N77" s="78"/>
      <c r="O77" s="78"/>
      <c r="P77" s="78"/>
      <c r="Q77" s="78"/>
    </row>
    <row r="78" spans="1:17" ht="24.95" customHeight="1" x14ac:dyDescent="0.2">
      <c r="A78" s="8">
        <v>72</v>
      </c>
      <c r="B78" s="131"/>
      <c r="C78" s="122"/>
      <c r="D78" s="382"/>
      <c r="E78" s="382"/>
      <c r="F78" s="382"/>
      <c r="G78" s="382"/>
      <c r="H78" s="113"/>
      <c r="I78" s="327"/>
      <c r="J78" s="328"/>
      <c r="K78" s="78"/>
      <c r="L78" s="78"/>
      <c r="M78" s="78"/>
      <c r="N78" s="78"/>
      <c r="O78" s="78"/>
      <c r="P78" s="78"/>
      <c r="Q78" s="78"/>
    </row>
    <row r="79" spans="1:17" ht="24.95" customHeight="1" x14ac:dyDescent="0.2">
      <c r="A79" s="8">
        <v>73</v>
      </c>
      <c r="B79" s="131"/>
      <c r="C79" s="122"/>
      <c r="D79" s="382"/>
      <c r="E79" s="382"/>
      <c r="F79" s="382"/>
      <c r="G79" s="382"/>
      <c r="H79" s="113"/>
      <c r="I79" s="327"/>
      <c r="J79" s="328"/>
      <c r="K79" s="78"/>
      <c r="L79" s="78"/>
      <c r="M79" s="78"/>
      <c r="N79" s="78"/>
      <c r="O79" s="78"/>
      <c r="P79" s="78"/>
      <c r="Q79" s="78"/>
    </row>
    <row r="80" spans="1:17" ht="24.95" customHeight="1" x14ac:dyDescent="0.2">
      <c r="A80" s="8">
        <v>74</v>
      </c>
      <c r="B80" s="131"/>
      <c r="C80" s="122"/>
      <c r="D80" s="382"/>
      <c r="E80" s="382"/>
      <c r="F80" s="382"/>
      <c r="G80" s="382"/>
      <c r="H80" s="113"/>
      <c r="I80" s="327"/>
      <c r="J80" s="328"/>
      <c r="K80" s="78"/>
      <c r="L80" s="78"/>
      <c r="M80" s="78"/>
      <c r="N80" s="78"/>
      <c r="O80" s="78"/>
      <c r="P80" s="78"/>
      <c r="Q80" s="78"/>
    </row>
    <row r="81" spans="1:17" ht="24.95" customHeight="1" x14ac:dyDescent="0.2">
      <c r="A81" s="8">
        <v>75</v>
      </c>
      <c r="B81" s="131"/>
      <c r="C81" s="122"/>
      <c r="D81" s="382"/>
      <c r="E81" s="382"/>
      <c r="F81" s="382"/>
      <c r="G81" s="382"/>
      <c r="H81" s="113"/>
      <c r="I81" s="327"/>
      <c r="J81" s="328"/>
      <c r="K81" s="78"/>
      <c r="L81" s="78"/>
      <c r="M81" s="78"/>
      <c r="N81" s="78"/>
      <c r="O81" s="78"/>
      <c r="P81" s="78"/>
      <c r="Q81" s="78"/>
    </row>
    <row r="82" spans="1:17" ht="24.95" customHeight="1" x14ac:dyDescent="0.2">
      <c r="A82" s="8">
        <v>76</v>
      </c>
      <c r="B82" s="131"/>
      <c r="C82" s="122"/>
      <c r="D82" s="382"/>
      <c r="E82" s="382"/>
      <c r="F82" s="382"/>
      <c r="G82" s="382"/>
      <c r="H82" s="113"/>
      <c r="I82" s="327"/>
      <c r="J82" s="328"/>
      <c r="K82" s="78"/>
      <c r="L82" s="78"/>
      <c r="M82" s="78"/>
      <c r="N82" s="78"/>
      <c r="O82" s="78"/>
      <c r="P82" s="78"/>
      <c r="Q82" s="78"/>
    </row>
    <row r="83" spans="1:17" ht="24.95" customHeight="1" x14ac:dyDescent="0.2">
      <c r="A83" s="8">
        <v>77</v>
      </c>
      <c r="B83" s="131"/>
      <c r="C83" s="122"/>
      <c r="D83" s="382"/>
      <c r="E83" s="382"/>
      <c r="F83" s="382"/>
      <c r="G83" s="382"/>
      <c r="H83" s="113"/>
      <c r="I83" s="327"/>
      <c r="J83" s="328"/>
      <c r="K83" s="78"/>
      <c r="L83" s="78"/>
      <c r="M83" s="78"/>
      <c r="N83" s="78"/>
      <c r="O83" s="78"/>
      <c r="P83" s="78"/>
      <c r="Q83" s="78"/>
    </row>
    <row r="84" spans="1:17" ht="24.95" customHeight="1" x14ac:dyDescent="0.2">
      <c r="A84" s="8">
        <v>78</v>
      </c>
      <c r="B84" s="131"/>
      <c r="C84" s="122"/>
      <c r="D84" s="382"/>
      <c r="E84" s="382"/>
      <c r="F84" s="382"/>
      <c r="G84" s="382"/>
      <c r="H84" s="113"/>
      <c r="I84" s="327"/>
      <c r="J84" s="328"/>
      <c r="K84" s="78"/>
      <c r="L84" s="78"/>
      <c r="M84" s="78"/>
      <c r="N84" s="78"/>
      <c r="O84" s="78"/>
      <c r="P84" s="78"/>
      <c r="Q84" s="78"/>
    </row>
    <row r="85" spans="1:17" ht="24.95" customHeight="1" x14ac:dyDescent="0.2">
      <c r="A85" s="8">
        <v>79</v>
      </c>
      <c r="B85" s="131"/>
      <c r="C85" s="122"/>
      <c r="D85" s="382"/>
      <c r="E85" s="382"/>
      <c r="F85" s="382"/>
      <c r="G85" s="382"/>
      <c r="H85" s="113"/>
      <c r="I85" s="327"/>
      <c r="J85" s="328"/>
      <c r="K85" s="78"/>
      <c r="L85" s="78"/>
      <c r="M85" s="78"/>
      <c r="N85" s="78"/>
      <c r="O85" s="78"/>
      <c r="P85" s="78"/>
      <c r="Q85" s="78"/>
    </row>
    <row r="86" spans="1:17" ht="24.95" customHeight="1" x14ac:dyDescent="0.2">
      <c r="A86" s="8">
        <v>80</v>
      </c>
      <c r="B86" s="131"/>
      <c r="C86" s="122"/>
      <c r="D86" s="382"/>
      <c r="E86" s="382"/>
      <c r="F86" s="382"/>
      <c r="G86" s="382"/>
      <c r="H86" s="113"/>
      <c r="I86" s="327"/>
      <c r="J86" s="328"/>
      <c r="K86" s="78"/>
      <c r="L86" s="78"/>
      <c r="M86" s="78"/>
      <c r="N86" s="78"/>
      <c r="O86" s="78"/>
      <c r="P86" s="78"/>
      <c r="Q86" s="78"/>
    </row>
    <row r="87" spans="1:17" ht="24.95" customHeight="1" x14ac:dyDescent="0.2">
      <c r="A87" s="8">
        <v>81</v>
      </c>
      <c r="B87" s="131"/>
      <c r="C87" s="122"/>
      <c r="D87" s="382"/>
      <c r="E87" s="382"/>
      <c r="F87" s="382"/>
      <c r="G87" s="382"/>
      <c r="H87" s="113"/>
      <c r="I87" s="327"/>
      <c r="J87" s="328"/>
      <c r="K87" s="78"/>
      <c r="L87" s="78"/>
      <c r="M87" s="78"/>
      <c r="N87" s="78"/>
      <c r="O87" s="78"/>
      <c r="P87" s="78"/>
      <c r="Q87" s="78"/>
    </row>
    <row r="88" spans="1:17" ht="24.95" customHeight="1" x14ac:dyDescent="0.2">
      <c r="A88" s="8">
        <v>82</v>
      </c>
      <c r="B88" s="131"/>
      <c r="C88" s="122"/>
      <c r="D88" s="382"/>
      <c r="E88" s="382"/>
      <c r="F88" s="382"/>
      <c r="G88" s="382"/>
      <c r="H88" s="113"/>
      <c r="I88" s="327"/>
      <c r="J88" s="328"/>
      <c r="K88" s="78"/>
      <c r="L88" s="78"/>
      <c r="M88" s="78"/>
      <c r="N88" s="78"/>
      <c r="O88" s="78"/>
      <c r="P88" s="78"/>
      <c r="Q88" s="78"/>
    </row>
    <row r="89" spans="1:17" ht="24.95" customHeight="1" x14ac:dyDescent="0.2">
      <c r="A89" s="8">
        <v>83</v>
      </c>
      <c r="B89" s="131"/>
      <c r="C89" s="122"/>
      <c r="D89" s="382"/>
      <c r="E89" s="382"/>
      <c r="F89" s="382"/>
      <c r="G89" s="382"/>
      <c r="H89" s="113"/>
      <c r="I89" s="327"/>
      <c r="J89" s="328"/>
      <c r="K89" s="78"/>
      <c r="L89" s="78"/>
      <c r="M89" s="78"/>
      <c r="N89" s="78"/>
      <c r="O89" s="78"/>
      <c r="P89" s="78"/>
      <c r="Q89" s="78"/>
    </row>
    <row r="90" spans="1:17" ht="24.95" customHeight="1" x14ac:dyDescent="0.2">
      <c r="A90" s="8">
        <v>84</v>
      </c>
      <c r="B90" s="131"/>
      <c r="C90" s="122"/>
      <c r="D90" s="382"/>
      <c r="E90" s="382"/>
      <c r="F90" s="382"/>
      <c r="G90" s="382"/>
      <c r="H90" s="113"/>
      <c r="I90" s="327"/>
      <c r="J90" s="328"/>
      <c r="K90" s="78"/>
      <c r="L90" s="78"/>
      <c r="M90" s="78"/>
      <c r="N90" s="78"/>
      <c r="O90" s="78"/>
      <c r="P90" s="78"/>
      <c r="Q90" s="78"/>
    </row>
    <row r="91" spans="1:17" ht="24.95" customHeight="1" x14ac:dyDescent="0.2">
      <c r="A91" s="8">
        <v>85</v>
      </c>
      <c r="B91" s="131"/>
      <c r="C91" s="122"/>
      <c r="D91" s="382"/>
      <c r="E91" s="382"/>
      <c r="F91" s="382"/>
      <c r="G91" s="382"/>
      <c r="H91" s="113"/>
      <c r="I91" s="327"/>
      <c r="J91" s="328"/>
      <c r="K91" s="78"/>
      <c r="L91" s="78"/>
      <c r="M91" s="78"/>
      <c r="N91" s="78"/>
      <c r="O91" s="78"/>
      <c r="P91" s="78"/>
      <c r="Q91" s="78"/>
    </row>
    <row r="92" spans="1:17" ht="24.95" customHeight="1" x14ac:dyDescent="0.2">
      <c r="A92" s="8">
        <v>86</v>
      </c>
      <c r="B92" s="131"/>
      <c r="C92" s="122"/>
      <c r="D92" s="382"/>
      <c r="E92" s="382"/>
      <c r="F92" s="382"/>
      <c r="G92" s="382"/>
      <c r="H92" s="113"/>
      <c r="I92" s="327"/>
      <c r="J92" s="328"/>
      <c r="K92" s="78"/>
      <c r="L92" s="78"/>
      <c r="M92" s="78"/>
      <c r="N92" s="78"/>
      <c r="O92" s="78"/>
      <c r="P92" s="78"/>
      <c r="Q92" s="78"/>
    </row>
    <row r="93" spans="1:17" ht="24.95" customHeight="1" x14ac:dyDescent="0.2">
      <c r="A93" s="8">
        <v>87</v>
      </c>
      <c r="B93" s="131"/>
      <c r="C93" s="122"/>
      <c r="D93" s="382"/>
      <c r="E93" s="382"/>
      <c r="F93" s="382"/>
      <c r="G93" s="382"/>
      <c r="H93" s="113"/>
      <c r="I93" s="327"/>
      <c r="J93" s="328"/>
      <c r="K93" s="78"/>
      <c r="L93" s="78"/>
      <c r="M93" s="78"/>
      <c r="N93" s="78"/>
      <c r="O93" s="78"/>
      <c r="P93" s="78"/>
      <c r="Q93" s="78"/>
    </row>
    <row r="94" spans="1:17" ht="24.95" customHeight="1" x14ac:dyDescent="0.2">
      <c r="A94" s="8">
        <v>88</v>
      </c>
      <c r="B94" s="131"/>
      <c r="C94" s="122"/>
      <c r="D94" s="382"/>
      <c r="E94" s="382"/>
      <c r="F94" s="382"/>
      <c r="G94" s="382"/>
      <c r="H94" s="113"/>
      <c r="I94" s="327"/>
      <c r="J94" s="328"/>
      <c r="K94" s="78"/>
      <c r="L94" s="78"/>
      <c r="M94" s="78"/>
      <c r="N94" s="78"/>
      <c r="O94" s="78"/>
      <c r="P94" s="78"/>
      <c r="Q94" s="78"/>
    </row>
    <row r="95" spans="1:17" ht="24.95" customHeight="1" x14ac:dyDescent="0.2">
      <c r="A95" s="8">
        <v>89</v>
      </c>
      <c r="B95" s="131"/>
      <c r="C95" s="122"/>
      <c r="D95" s="382"/>
      <c r="E95" s="382"/>
      <c r="F95" s="382"/>
      <c r="G95" s="382"/>
      <c r="H95" s="113"/>
      <c r="I95" s="327"/>
      <c r="J95" s="328"/>
      <c r="K95" s="78"/>
      <c r="L95" s="78"/>
      <c r="M95" s="78"/>
      <c r="N95" s="78"/>
      <c r="O95" s="78"/>
      <c r="P95" s="78"/>
      <c r="Q95" s="78"/>
    </row>
    <row r="96" spans="1:17" ht="24.95" customHeight="1" x14ac:dyDescent="0.2">
      <c r="A96" s="8">
        <v>90</v>
      </c>
      <c r="B96" s="131"/>
      <c r="C96" s="122"/>
      <c r="D96" s="382"/>
      <c r="E96" s="382"/>
      <c r="F96" s="382"/>
      <c r="G96" s="382"/>
      <c r="H96" s="113"/>
      <c r="I96" s="327"/>
      <c r="J96" s="328"/>
      <c r="K96" s="78"/>
      <c r="L96" s="78"/>
      <c r="M96" s="78"/>
      <c r="N96" s="78"/>
      <c r="O96" s="78"/>
      <c r="P96" s="78"/>
      <c r="Q96" s="78"/>
    </row>
    <row r="97" spans="1:17" ht="24.95" customHeight="1" x14ac:dyDescent="0.2">
      <c r="A97" s="8">
        <v>91</v>
      </c>
      <c r="B97" s="131"/>
      <c r="C97" s="122"/>
      <c r="D97" s="382"/>
      <c r="E97" s="382"/>
      <c r="F97" s="382"/>
      <c r="G97" s="382"/>
      <c r="H97" s="113"/>
      <c r="I97" s="327"/>
      <c r="J97" s="328"/>
      <c r="K97" s="78"/>
      <c r="L97" s="78"/>
      <c r="M97" s="78"/>
      <c r="N97" s="78"/>
      <c r="O97" s="78"/>
      <c r="P97" s="78"/>
      <c r="Q97" s="78"/>
    </row>
    <row r="98" spans="1:17" ht="24.95" customHeight="1" x14ac:dyDescent="0.2">
      <c r="A98" s="8">
        <v>92</v>
      </c>
      <c r="B98" s="131"/>
      <c r="C98" s="122"/>
      <c r="D98" s="382"/>
      <c r="E98" s="382"/>
      <c r="F98" s="382"/>
      <c r="G98" s="382"/>
      <c r="H98" s="113"/>
      <c r="I98" s="327"/>
      <c r="J98" s="328"/>
      <c r="K98" s="78"/>
      <c r="L98" s="78"/>
      <c r="M98" s="78"/>
      <c r="N98" s="78"/>
      <c r="O98" s="78"/>
      <c r="P98" s="78"/>
      <c r="Q98" s="78"/>
    </row>
    <row r="99" spans="1:17" ht="24.95" customHeight="1" x14ac:dyDescent="0.2">
      <c r="A99" s="8">
        <v>93</v>
      </c>
      <c r="B99" s="131"/>
      <c r="C99" s="122"/>
      <c r="D99" s="382"/>
      <c r="E99" s="382"/>
      <c r="F99" s="382"/>
      <c r="G99" s="382"/>
      <c r="H99" s="113"/>
      <c r="I99" s="327"/>
      <c r="J99" s="328"/>
      <c r="K99" s="78"/>
      <c r="L99" s="78"/>
      <c r="M99" s="78"/>
      <c r="N99" s="78"/>
      <c r="O99" s="78"/>
      <c r="P99" s="78"/>
      <c r="Q99" s="78"/>
    </row>
    <row r="100" spans="1:17" ht="24.95" customHeight="1" x14ac:dyDescent="0.2">
      <c r="A100" s="8">
        <v>94</v>
      </c>
      <c r="B100" s="131"/>
      <c r="C100" s="122"/>
      <c r="D100" s="382"/>
      <c r="E100" s="382"/>
      <c r="F100" s="382"/>
      <c r="G100" s="382"/>
      <c r="H100" s="113"/>
      <c r="I100" s="327"/>
      <c r="J100" s="328"/>
      <c r="K100" s="78"/>
      <c r="L100" s="78"/>
      <c r="M100" s="78"/>
      <c r="N100" s="78"/>
      <c r="O100" s="78"/>
      <c r="P100" s="78"/>
      <c r="Q100" s="78"/>
    </row>
    <row r="101" spans="1:17" ht="24.95" customHeight="1" x14ac:dyDescent="0.2">
      <c r="A101" s="8">
        <v>95</v>
      </c>
      <c r="B101" s="131"/>
      <c r="C101" s="122"/>
      <c r="D101" s="382"/>
      <c r="E101" s="382"/>
      <c r="F101" s="382"/>
      <c r="G101" s="382"/>
      <c r="H101" s="113"/>
      <c r="I101" s="327"/>
      <c r="J101" s="328"/>
      <c r="K101" s="78"/>
      <c r="L101" s="78"/>
      <c r="M101" s="78"/>
      <c r="N101" s="78"/>
      <c r="O101" s="78"/>
      <c r="P101" s="78"/>
      <c r="Q101" s="78"/>
    </row>
    <row r="102" spans="1:17" ht="24.95" customHeight="1" x14ac:dyDescent="0.2">
      <c r="A102" s="8">
        <v>96</v>
      </c>
      <c r="B102" s="131"/>
      <c r="C102" s="122"/>
      <c r="D102" s="382"/>
      <c r="E102" s="382"/>
      <c r="F102" s="382"/>
      <c r="G102" s="382"/>
      <c r="H102" s="113"/>
      <c r="I102" s="327"/>
      <c r="J102" s="328"/>
      <c r="K102" s="78"/>
      <c r="L102" s="78"/>
      <c r="M102" s="78"/>
      <c r="N102" s="78"/>
      <c r="O102" s="78"/>
      <c r="P102" s="78"/>
      <c r="Q102" s="78"/>
    </row>
    <row r="103" spans="1:17" ht="24.95" customHeight="1" x14ac:dyDescent="0.2">
      <c r="A103" s="8">
        <v>97</v>
      </c>
      <c r="B103" s="131"/>
      <c r="C103" s="122"/>
      <c r="D103" s="382"/>
      <c r="E103" s="382"/>
      <c r="F103" s="382"/>
      <c r="G103" s="382"/>
      <c r="H103" s="113"/>
      <c r="I103" s="327"/>
      <c r="J103" s="328"/>
      <c r="K103" s="78"/>
      <c r="L103" s="78"/>
      <c r="M103" s="78"/>
      <c r="N103" s="78"/>
      <c r="O103" s="78"/>
      <c r="P103" s="78"/>
      <c r="Q103" s="78"/>
    </row>
    <row r="104" spans="1:17" ht="24.95" customHeight="1" x14ac:dyDescent="0.2">
      <c r="A104" s="8">
        <v>98</v>
      </c>
      <c r="B104" s="131"/>
      <c r="C104" s="122"/>
      <c r="D104" s="382"/>
      <c r="E104" s="382"/>
      <c r="F104" s="382"/>
      <c r="G104" s="382"/>
      <c r="H104" s="113"/>
      <c r="I104" s="327"/>
      <c r="J104" s="328"/>
      <c r="K104" s="78"/>
      <c r="L104" s="78"/>
      <c r="M104" s="78"/>
      <c r="N104" s="78"/>
      <c r="O104" s="78"/>
      <c r="P104" s="78"/>
      <c r="Q104" s="78"/>
    </row>
    <row r="105" spans="1:17" ht="24.95" customHeight="1" x14ac:dyDescent="0.2">
      <c r="A105" s="8">
        <v>99</v>
      </c>
      <c r="B105" s="131"/>
      <c r="C105" s="122"/>
      <c r="D105" s="382"/>
      <c r="E105" s="382"/>
      <c r="F105" s="382"/>
      <c r="G105" s="382"/>
      <c r="H105" s="113"/>
      <c r="I105" s="327"/>
      <c r="J105" s="328"/>
      <c r="K105" s="78"/>
      <c r="L105" s="78"/>
      <c r="M105" s="78"/>
      <c r="N105" s="78"/>
      <c r="O105" s="78"/>
      <c r="P105" s="78"/>
      <c r="Q105" s="78"/>
    </row>
    <row r="106" spans="1:17" ht="24.95" customHeight="1" x14ac:dyDescent="0.2">
      <c r="A106" s="8">
        <v>100</v>
      </c>
      <c r="B106" s="131"/>
      <c r="C106" s="122"/>
      <c r="D106" s="382"/>
      <c r="E106" s="382"/>
      <c r="F106" s="382"/>
      <c r="G106" s="382"/>
      <c r="H106" s="113"/>
      <c r="I106" s="327"/>
      <c r="J106" s="328"/>
      <c r="K106" s="78"/>
      <c r="L106" s="78"/>
      <c r="M106" s="78"/>
      <c r="N106" s="78"/>
      <c r="O106" s="78"/>
      <c r="P106" s="78"/>
      <c r="Q106" s="78"/>
    </row>
    <row r="107" spans="1:17" ht="24.95" customHeight="1" x14ac:dyDescent="0.2">
      <c r="A107" s="8">
        <v>101</v>
      </c>
      <c r="B107" s="131"/>
      <c r="C107" s="122"/>
      <c r="D107" s="382"/>
      <c r="E107" s="382"/>
      <c r="F107" s="382"/>
      <c r="G107" s="382"/>
      <c r="H107" s="113"/>
      <c r="I107" s="327"/>
      <c r="J107" s="328"/>
      <c r="K107" s="78"/>
      <c r="L107" s="78"/>
      <c r="M107" s="78"/>
      <c r="N107" s="78"/>
      <c r="O107" s="78"/>
      <c r="P107" s="78"/>
      <c r="Q107" s="78"/>
    </row>
    <row r="108" spans="1:17" ht="24.95" customHeight="1" x14ac:dyDescent="0.2">
      <c r="A108" s="8">
        <v>102</v>
      </c>
      <c r="B108" s="131"/>
      <c r="C108" s="122"/>
      <c r="D108" s="382"/>
      <c r="E108" s="382"/>
      <c r="F108" s="382"/>
      <c r="G108" s="382"/>
      <c r="H108" s="113"/>
      <c r="I108" s="327"/>
      <c r="J108" s="328"/>
      <c r="K108" s="78"/>
      <c r="L108" s="78"/>
      <c r="M108" s="78"/>
      <c r="N108" s="78"/>
      <c r="O108" s="78"/>
      <c r="P108" s="78"/>
      <c r="Q108" s="78"/>
    </row>
    <row r="109" spans="1:17" ht="24.95" customHeight="1" x14ac:dyDescent="0.2">
      <c r="A109" s="8">
        <v>103</v>
      </c>
      <c r="B109" s="131"/>
      <c r="C109" s="122"/>
      <c r="D109" s="382"/>
      <c r="E109" s="382"/>
      <c r="F109" s="382"/>
      <c r="G109" s="382"/>
      <c r="H109" s="113"/>
      <c r="I109" s="327"/>
      <c r="J109" s="328"/>
      <c r="K109" s="78"/>
      <c r="L109" s="78"/>
      <c r="M109" s="78"/>
      <c r="N109" s="78"/>
      <c r="O109" s="78"/>
      <c r="P109" s="78"/>
      <c r="Q109" s="78"/>
    </row>
    <row r="110" spans="1:17" ht="24.95" customHeight="1" x14ac:dyDescent="0.2">
      <c r="A110" s="8">
        <v>104</v>
      </c>
      <c r="B110" s="131"/>
      <c r="C110" s="122"/>
      <c r="D110" s="382"/>
      <c r="E110" s="382"/>
      <c r="F110" s="382"/>
      <c r="G110" s="382"/>
      <c r="H110" s="113"/>
      <c r="I110" s="327"/>
      <c r="J110" s="328"/>
      <c r="K110" s="78"/>
      <c r="L110" s="78"/>
      <c r="M110" s="78"/>
      <c r="N110" s="78"/>
      <c r="O110" s="78"/>
      <c r="P110" s="78"/>
      <c r="Q110" s="78"/>
    </row>
    <row r="111" spans="1:17" ht="24.95" customHeight="1" x14ac:dyDescent="0.2">
      <c r="A111" s="8">
        <v>105</v>
      </c>
      <c r="B111" s="131"/>
      <c r="C111" s="122"/>
      <c r="D111" s="382"/>
      <c r="E111" s="382"/>
      <c r="F111" s="382"/>
      <c r="G111" s="382"/>
      <c r="H111" s="113"/>
      <c r="I111" s="327"/>
      <c r="J111" s="328"/>
      <c r="K111" s="78"/>
      <c r="L111" s="78"/>
      <c r="M111" s="78"/>
      <c r="N111" s="78"/>
      <c r="O111" s="78"/>
      <c r="P111" s="78"/>
      <c r="Q111" s="78"/>
    </row>
    <row r="112" spans="1:17" ht="24.95" customHeight="1" x14ac:dyDescent="0.2">
      <c r="A112" s="8">
        <v>106</v>
      </c>
      <c r="B112" s="131"/>
      <c r="C112" s="122"/>
      <c r="D112" s="382"/>
      <c r="E112" s="382"/>
      <c r="F112" s="382"/>
      <c r="G112" s="382"/>
      <c r="H112" s="113"/>
      <c r="I112" s="327"/>
      <c r="J112" s="328"/>
      <c r="K112" s="78"/>
      <c r="L112" s="78"/>
      <c r="M112" s="78"/>
      <c r="N112" s="78"/>
      <c r="O112" s="78"/>
      <c r="P112" s="78"/>
      <c r="Q112" s="78"/>
    </row>
    <row r="113" spans="1:17" ht="24.95" customHeight="1" x14ac:dyDescent="0.2">
      <c r="A113" s="8">
        <v>107</v>
      </c>
      <c r="B113" s="131"/>
      <c r="C113" s="122"/>
      <c r="D113" s="382"/>
      <c r="E113" s="382"/>
      <c r="F113" s="382"/>
      <c r="G113" s="382"/>
      <c r="H113" s="113"/>
      <c r="I113" s="327"/>
      <c r="J113" s="328"/>
      <c r="K113" s="78"/>
      <c r="L113" s="78"/>
      <c r="M113" s="78"/>
      <c r="N113" s="78"/>
      <c r="O113" s="78"/>
      <c r="P113" s="78"/>
      <c r="Q113" s="78"/>
    </row>
    <row r="114" spans="1:17" ht="24.95" customHeight="1" x14ac:dyDescent="0.2">
      <c r="A114" s="8">
        <v>108</v>
      </c>
      <c r="B114" s="131"/>
      <c r="C114" s="122"/>
      <c r="D114" s="382"/>
      <c r="E114" s="382"/>
      <c r="F114" s="382"/>
      <c r="G114" s="382"/>
      <c r="H114" s="113"/>
      <c r="I114" s="327"/>
      <c r="J114" s="328"/>
      <c r="K114" s="78"/>
      <c r="L114" s="78"/>
      <c r="M114" s="78"/>
      <c r="N114" s="78"/>
      <c r="O114" s="78"/>
      <c r="P114" s="78"/>
      <c r="Q114" s="78"/>
    </row>
    <row r="115" spans="1:17" ht="24.95" customHeight="1" x14ac:dyDescent="0.2">
      <c r="A115" s="8">
        <v>109</v>
      </c>
      <c r="B115" s="131"/>
      <c r="C115" s="122"/>
      <c r="D115" s="382"/>
      <c r="E115" s="382"/>
      <c r="F115" s="382"/>
      <c r="G115" s="382"/>
      <c r="H115" s="113"/>
      <c r="I115" s="327"/>
      <c r="J115" s="328"/>
      <c r="K115" s="78"/>
      <c r="L115" s="78"/>
      <c r="M115" s="78"/>
      <c r="N115" s="78"/>
      <c r="O115" s="78"/>
      <c r="P115" s="78"/>
      <c r="Q115" s="78"/>
    </row>
    <row r="116" spans="1:17" ht="24.95" customHeight="1" x14ac:dyDescent="0.2">
      <c r="A116" s="8">
        <v>110</v>
      </c>
      <c r="B116" s="131"/>
      <c r="C116" s="122"/>
      <c r="D116" s="382"/>
      <c r="E116" s="382"/>
      <c r="F116" s="382"/>
      <c r="G116" s="382"/>
      <c r="H116" s="113"/>
      <c r="I116" s="327"/>
      <c r="J116" s="328"/>
      <c r="K116" s="78"/>
      <c r="L116" s="78"/>
      <c r="M116" s="78"/>
      <c r="N116" s="78"/>
      <c r="O116" s="78"/>
      <c r="P116" s="78"/>
      <c r="Q116" s="78"/>
    </row>
    <row r="117" spans="1:17" ht="24.95" customHeight="1" x14ac:dyDescent="0.2">
      <c r="A117" s="8">
        <v>111</v>
      </c>
      <c r="B117" s="131"/>
      <c r="C117" s="122"/>
      <c r="D117" s="382"/>
      <c r="E117" s="382"/>
      <c r="F117" s="382"/>
      <c r="G117" s="382"/>
      <c r="H117" s="113"/>
      <c r="I117" s="327"/>
      <c r="J117" s="328"/>
      <c r="K117" s="78"/>
      <c r="L117" s="78"/>
      <c r="M117" s="78"/>
      <c r="N117" s="78"/>
      <c r="O117" s="78"/>
      <c r="P117" s="78"/>
      <c r="Q117" s="78"/>
    </row>
    <row r="118" spans="1:17" ht="24.95" customHeight="1" x14ac:dyDescent="0.2">
      <c r="A118" s="8">
        <v>112</v>
      </c>
      <c r="B118" s="131"/>
      <c r="C118" s="122"/>
      <c r="D118" s="382"/>
      <c r="E118" s="382"/>
      <c r="F118" s="382"/>
      <c r="G118" s="382"/>
      <c r="H118" s="113"/>
      <c r="I118" s="327"/>
      <c r="J118" s="328"/>
      <c r="K118" s="78"/>
      <c r="L118" s="78"/>
      <c r="M118" s="78"/>
      <c r="N118" s="78"/>
      <c r="O118" s="78"/>
      <c r="P118" s="78"/>
      <c r="Q118" s="78"/>
    </row>
    <row r="119" spans="1:17" ht="24.95" customHeight="1" x14ac:dyDescent="0.2">
      <c r="A119" s="8">
        <v>113</v>
      </c>
      <c r="B119" s="131"/>
      <c r="C119" s="122"/>
      <c r="D119" s="382"/>
      <c r="E119" s="382"/>
      <c r="F119" s="382"/>
      <c r="G119" s="382"/>
      <c r="H119" s="113"/>
      <c r="I119" s="327"/>
      <c r="J119" s="328"/>
      <c r="K119" s="78"/>
      <c r="L119" s="78"/>
      <c r="M119" s="78"/>
      <c r="N119" s="78"/>
      <c r="O119" s="78"/>
      <c r="P119" s="78"/>
      <c r="Q119" s="78"/>
    </row>
    <row r="120" spans="1:17" ht="24.95" customHeight="1" x14ac:dyDescent="0.2">
      <c r="A120" s="8">
        <v>114</v>
      </c>
      <c r="B120" s="131"/>
      <c r="C120" s="122"/>
      <c r="D120" s="382"/>
      <c r="E120" s="382"/>
      <c r="F120" s="382"/>
      <c r="G120" s="382"/>
      <c r="H120" s="113"/>
      <c r="I120" s="327"/>
      <c r="J120" s="328"/>
      <c r="K120" s="78"/>
      <c r="L120" s="78"/>
      <c r="M120" s="78"/>
      <c r="N120" s="78"/>
      <c r="O120" s="78"/>
      <c r="P120" s="78"/>
      <c r="Q120" s="78"/>
    </row>
    <row r="121" spans="1:17" ht="24.95" customHeight="1" x14ac:dyDescent="0.2">
      <c r="A121" s="8">
        <v>115</v>
      </c>
      <c r="B121" s="131"/>
      <c r="C121" s="122"/>
      <c r="D121" s="382"/>
      <c r="E121" s="382"/>
      <c r="F121" s="382"/>
      <c r="G121" s="382"/>
      <c r="H121" s="113"/>
      <c r="I121" s="327"/>
      <c r="J121" s="328"/>
      <c r="K121" s="78"/>
      <c r="L121" s="78"/>
      <c r="M121" s="78"/>
      <c r="N121" s="78"/>
      <c r="O121" s="78"/>
      <c r="P121" s="78"/>
      <c r="Q121" s="78"/>
    </row>
    <row r="122" spans="1:17" ht="24.95" customHeight="1" x14ac:dyDescent="0.2">
      <c r="A122" s="8">
        <v>116</v>
      </c>
      <c r="B122" s="131"/>
      <c r="C122" s="122"/>
      <c r="D122" s="382"/>
      <c r="E122" s="382"/>
      <c r="F122" s="382"/>
      <c r="G122" s="382"/>
      <c r="H122" s="113"/>
      <c r="I122" s="327"/>
      <c r="J122" s="328"/>
      <c r="K122" s="78"/>
      <c r="L122" s="78"/>
      <c r="M122" s="78"/>
      <c r="N122" s="78"/>
      <c r="O122" s="78"/>
      <c r="P122" s="78"/>
      <c r="Q122" s="78"/>
    </row>
    <row r="123" spans="1:17" ht="24.95" customHeight="1" x14ac:dyDescent="0.2">
      <c r="A123" s="8">
        <v>117</v>
      </c>
      <c r="B123" s="131"/>
      <c r="C123" s="122"/>
      <c r="D123" s="382"/>
      <c r="E123" s="382"/>
      <c r="F123" s="382"/>
      <c r="G123" s="382"/>
      <c r="H123" s="113"/>
      <c r="I123" s="327"/>
      <c r="J123" s="328"/>
      <c r="K123" s="78"/>
      <c r="L123" s="78"/>
      <c r="M123" s="78"/>
      <c r="N123" s="78"/>
      <c r="O123" s="78"/>
      <c r="P123" s="78"/>
      <c r="Q123" s="78"/>
    </row>
    <row r="124" spans="1:17" ht="24.95" customHeight="1" x14ac:dyDescent="0.2">
      <c r="A124" s="8">
        <v>118</v>
      </c>
      <c r="B124" s="131"/>
      <c r="C124" s="122"/>
      <c r="D124" s="382"/>
      <c r="E124" s="382"/>
      <c r="F124" s="382"/>
      <c r="G124" s="382"/>
      <c r="H124" s="113"/>
      <c r="I124" s="327"/>
      <c r="J124" s="328"/>
      <c r="K124" s="78"/>
      <c r="L124" s="78"/>
      <c r="M124" s="78"/>
      <c r="N124" s="78"/>
      <c r="O124" s="78"/>
      <c r="P124" s="78"/>
      <c r="Q124" s="78"/>
    </row>
    <row r="125" spans="1:17" ht="24.95" customHeight="1" x14ac:dyDescent="0.2">
      <c r="A125" s="8">
        <v>119</v>
      </c>
      <c r="B125" s="131"/>
      <c r="C125" s="122"/>
      <c r="D125" s="382"/>
      <c r="E125" s="382"/>
      <c r="F125" s="382"/>
      <c r="G125" s="382"/>
      <c r="H125" s="113"/>
      <c r="I125" s="327"/>
      <c r="J125" s="328"/>
      <c r="K125" s="78"/>
      <c r="L125" s="78"/>
      <c r="M125" s="78"/>
      <c r="N125" s="78"/>
      <c r="O125" s="78"/>
      <c r="P125" s="78"/>
      <c r="Q125" s="78"/>
    </row>
    <row r="126" spans="1:17" ht="24.95" customHeight="1" x14ac:dyDescent="0.2">
      <c r="A126" s="8">
        <v>120</v>
      </c>
      <c r="B126" s="131"/>
      <c r="C126" s="122"/>
      <c r="D126" s="382"/>
      <c r="E126" s="382"/>
      <c r="F126" s="382"/>
      <c r="G126" s="382"/>
      <c r="H126" s="113"/>
      <c r="I126" s="327"/>
      <c r="J126" s="328"/>
      <c r="K126" s="78"/>
      <c r="L126" s="78"/>
      <c r="M126" s="78"/>
      <c r="N126" s="78"/>
      <c r="O126" s="78"/>
      <c r="P126" s="78"/>
      <c r="Q126" s="78"/>
    </row>
    <row r="127" spans="1:17" ht="24.95" customHeight="1" x14ac:dyDescent="0.2">
      <c r="A127" s="8">
        <v>121</v>
      </c>
      <c r="B127" s="131"/>
      <c r="C127" s="122"/>
      <c r="D127" s="382"/>
      <c r="E127" s="382"/>
      <c r="F127" s="382"/>
      <c r="G127" s="382"/>
      <c r="H127" s="113"/>
      <c r="I127" s="327"/>
      <c r="J127" s="328"/>
      <c r="K127" s="78"/>
      <c r="L127" s="78"/>
      <c r="M127" s="78"/>
      <c r="N127" s="78"/>
      <c r="O127" s="78"/>
      <c r="P127" s="78"/>
      <c r="Q127" s="78"/>
    </row>
    <row r="128" spans="1:17" ht="24.95" customHeight="1" x14ac:dyDescent="0.2">
      <c r="A128" s="8">
        <v>122</v>
      </c>
      <c r="B128" s="131"/>
      <c r="C128" s="122"/>
      <c r="D128" s="382"/>
      <c r="E128" s="382"/>
      <c r="F128" s="382"/>
      <c r="G128" s="382"/>
      <c r="H128" s="113"/>
      <c r="I128" s="327"/>
      <c r="J128" s="328"/>
      <c r="K128" s="78"/>
      <c r="L128" s="78"/>
      <c r="M128" s="78"/>
      <c r="N128" s="78"/>
      <c r="O128" s="78"/>
      <c r="P128" s="78"/>
      <c r="Q128" s="78"/>
    </row>
    <row r="129" spans="1:17" ht="24.95" customHeight="1" x14ac:dyDescent="0.2">
      <c r="A129" s="8">
        <v>123</v>
      </c>
      <c r="B129" s="131"/>
      <c r="C129" s="122"/>
      <c r="D129" s="382"/>
      <c r="E129" s="382"/>
      <c r="F129" s="382"/>
      <c r="G129" s="382"/>
      <c r="H129" s="113"/>
      <c r="I129" s="327"/>
      <c r="J129" s="328"/>
      <c r="K129" s="78"/>
      <c r="L129" s="78"/>
      <c r="M129" s="78"/>
      <c r="N129" s="78"/>
      <c r="O129" s="78"/>
      <c r="P129" s="78"/>
      <c r="Q129" s="78"/>
    </row>
    <row r="130" spans="1:17" ht="24.95" customHeight="1" x14ac:dyDescent="0.2">
      <c r="A130" s="8">
        <v>124</v>
      </c>
      <c r="B130" s="131"/>
      <c r="C130" s="122"/>
      <c r="D130" s="382"/>
      <c r="E130" s="382"/>
      <c r="F130" s="382"/>
      <c r="G130" s="382"/>
      <c r="H130" s="113"/>
      <c r="I130" s="327"/>
      <c r="J130" s="328"/>
      <c r="K130" s="78"/>
      <c r="L130" s="78"/>
      <c r="M130" s="78"/>
      <c r="N130" s="78"/>
      <c r="O130" s="78"/>
      <c r="P130" s="78"/>
      <c r="Q130" s="78"/>
    </row>
    <row r="131" spans="1:17" ht="24.95" customHeight="1" x14ac:dyDescent="0.2">
      <c r="A131" s="8">
        <v>125</v>
      </c>
      <c r="B131" s="131"/>
      <c r="C131" s="122"/>
      <c r="D131" s="382"/>
      <c r="E131" s="382"/>
      <c r="F131" s="382"/>
      <c r="G131" s="382"/>
      <c r="H131" s="113"/>
      <c r="I131" s="327"/>
      <c r="J131" s="328"/>
      <c r="K131" s="78"/>
      <c r="L131" s="78"/>
      <c r="M131" s="78"/>
      <c r="N131" s="78"/>
      <c r="O131" s="78"/>
      <c r="P131" s="78"/>
      <c r="Q131" s="78"/>
    </row>
    <row r="132" spans="1:17" ht="24.95" customHeight="1" x14ac:dyDescent="0.2">
      <c r="A132" s="8">
        <v>126</v>
      </c>
      <c r="B132" s="131"/>
      <c r="C132" s="122"/>
      <c r="D132" s="382"/>
      <c r="E132" s="382"/>
      <c r="F132" s="382"/>
      <c r="G132" s="382"/>
      <c r="H132" s="113"/>
      <c r="I132" s="327"/>
      <c r="J132" s="328"/>
      <c r="K132" s="78"/>
      <c r="L132" s="78"/>
      <c r="M132" s="78"/>
      <c r="N132" s="78"/>
      <c r="O132" s="78"/>
      <c r="P132" s="78"/>
      <c r="Q132" s="78"/>
    </row>
    <row r="133" spans="1:17" ht="24.95" customHeight="1" x14ac:dyDescent="0.2">
      <c r="A133" s="8">
        <v>127</v>
      </c>
      <c r="B133" s="131"/>
      <c r="C133" s="122"/>
      <c r="D133" s="382"/>
      <c r="E133" s="382"/>
      <c r="F133" s="382"/>
      <c r="G133" s="382"/>
      <c r="H133" s="113"/>
      <c r="I133" s="327"/>
      <c r="J133" s="328"/>
      <c r="K133" s="78"/>
      <c r="L133" s="78"/>
      <c r="M133" s="78"/>
      <c r="N133" s="78"/>
      <c r="O133" s="78"/>
      <c r="P133" s="78"/>
      <c r="Q133" s="78"/>
    </row>
    <row r="134" spans="1:17" ht="24.95" customHeight="1" x14ac:dyDescent="0.2">
      <c r="A134" s="8">
        <v>128</v>
      </c>
      <c r="B134" s="131"/>
      <c r="C134" s="122"/>
      <c r="D134" s="382"/>
      <c r="E134" s="382"/>
      <c r="F134" s="382"/>
      <c r="G134" s="382"/>
      <c r="H134" s="113"/>
      <c r="I134" s="327"/>
      <c r="J134" s="328"/>
      <c r="K134" s="78"/>
      <c r="L134" s="78"/>
      <c r="M134" s="78"/>
      <c r="N134" s="78"/>
      <c r="O134" s="78"/>
      <c r="P134" s="78"/>
      <c r="Q134" s="78"/>
    </row>
    <row r="135" spans="1:17" ht="24.95" customHeight="1" x14ac:dyDescent="0.2">
      <c r="A135" s="8">
        <v>129</v>
      </c>
      <c r="B135" s="131"/>
      <c r="C135" s="122"/>
      <c r="D135" s="382"/>
      <c r="E135" s="382"/>
      <c r="F135" s="382"/>
      <c r="G135" s="382"/>
      <c r="H135" s="113"/>
      <c r="I135" s="327"/>
      <c r="J135" s="328"/>
      <c r="K135" s="78"/>
      <c r="L135" s="78"/>
      <c r="M135" s="78"/>
      <c r="N135" s="78"/>
      <c r="O135" s="78"/>
      <c r="P135" s="78"/>
      <c r="Q135" s="78"/>
    </row>
    <row r="136" spans="1:17" ht="24.95" customHeight="1" x14ac:dyDescent="0.2">
      <c r="A136" s="8">
        <v>130</v>
      </c>
      <c r="B136" s="131"/>
      <c r="C136" s="122"/>
      <c r="D136" s="382"/>
      <c r="E136" s="382"/>
      <c r="F136" s="382"/>
      <c r="G136" s="382"/>
      <c r="H136" s="113"/>
      <c r="I136" s="327"/>
      <c r="J136" s="328"/>
      <c r="K136" s="78"/>
      <c r="L136" s="78"/>
      <c r="M136" s="78"/>
      <c r="N136" s="78"/>
      <c r="O136" s="78"/>
      <c r="P136" s="78"/>
      <c r="Q136" s="78"/>
    </row>
    <row r="137" spans="1:17" ht="24.95" customHeight="1" x14ac:dyDescent="0.2">
      <c r="A137" s="8">
        <v>131</v>
      </c>
      <c r="B137" s="131"/>
      <c r="C137" s="122"/>
      <c r="D137" s="382"/>
      <c r="E137" s="382"/>
      <c r="F137" s="382"/>
      <c r="G137" s="382"/>
      <c r="H137" s="113"/>
      <c r="I137" s="327"/>
      <c r="J137" s="328"/>
      <c r="K137" s="78"/>
      <c r="L137" s="78"/>
      <c r="M137" s="78"/>
      <c r="N137" s="78"/>
      <c r="O137" s="78"/>
      <c r="P137" s="78"/>
      <c r="Q137" s="78"/>
    </row>
    <row r="138" spans="1:17" ht="24.95" customHeight="1" x14ac:dyDescent="0.2">
      <c r="A138" s="8">
        <v>132</v>
      </c>
      <c r="B138" s="131"/>
      <c r="C138" s="122"/>
      <c r="D138" s="382"/>
      <c r="E138" s="382"/>
      <c r="F138" s="382"/>
      <c r="G138" s="382"/>
      <c r="H138" s="113"/>
      <c r="I138" s="327"/>
      <c r="J138" s="328"/>
      <c r="K138" s="78"/>
      <c r="L138" s="78"/>
      <c r="M138" s="78"/>
      <c r="N138" s="78"/>
      <c r="O138" s="78"/>
      <c r="P138" s="78"/>
      <c r="Q138" s="78"/>
    </row>
    <row r="139" spans="1:17" ht="24.95" customHeight="1" x14ac:dyDescent="0.2">
      <c r="A139" s="8">
        <v>133</v>
      </c>
      <c r="B139" s="131"/>
      <c r="C139" s="122"/>
      <c r="D139" s="382"/>
      <c r="E139" s="382"/>
      <c r="F139" s="382"/>
      <c r="G139" s="382"/>
      <c r="H139" s="113"/>
      <c r="I139" s="327"/>
      <c r="J139" s="328"/>
      <c r="K139" s="78"/>
      <c r="L139" s="78"/>
      <c r="M139" s="78"/>
      <c r="N139" s="78"/>
      <c r="O139" s="78"/>
      <c r="P139" s="78"/>
      <c r="Q139" s="78"/>
    </row>
    <row r="140" spans="1:17" ht="24.95" customHeight="1" x14ac:dyDescent="0.2">
      <c r="A140" s="8">
        <v>134</v>
      </c>
      <c r="B140" s="131"/>
      <c r="C140" s="122"/>
      <c r="D140" s="382"/>
      <c r="E140" s="382"/>
      <c r="F140" s="382"/>
      <c r="G140" s="382"/>
      <c r="H140" s="113"/>
      <c r="I140" s="327"/>
      <c r="J140" s="328"/>
      <c r="K140" s="78"/>
      <c r="L140" s="78"/>
      <c r="M140" s="78"/>
      <c r="N140" s="78"/>
      <c r="O140" s="78"/>
      <c r="P140" s="78"/>
      <c r="Q140" s="78"/>
    </row>
    <row r="141" spans="1:17" ht="24.95" customHeight="1" x14ac:dyDescent="0.2">
      <c r="A141" s="8">
        <v>135</v>
      </c>
      <c r="B141" s="131"/>
      <c r="C141" s="122"/>
      <c r="D141" s="382"/>
      <c r="E141" s="382"/>
      <c r="F141" s="382"/>
      <c r="G141" s="382"/>
      <c r="H141" s="113"/>
      <c r="I141" s="327"/>
      <c r="J141" s="328"/>
      <c r="K141" s="78"/>
      <c r="L141" s="78"/>
      <c r="M141" s="78"/>
      <c r="N141" s="78"/>
      <c r="O141" s="78"/>
      <c r="P141" s="78"/>
      <c r="Q141" s="78"/>
    </row>
    <row r="142" spans="1:17" ht="24.95" customHeight="1" x14ac:dyDescent="0.2">
      <c r="A142" s="8">
        <v>136</v>
      </c>
      <c r="B142" s="131"/>
      <c r="C142" s="122"/>
      <c r="D142" s="382"/>
      <c r="E142" s="382"/>
      <c r="F142" s="382"/>
      <c r="G142" s="382"/>
      <c r="H142" s="113"/>
      <c r="I142" s="327"/>
      <c r="J142" s="328"/>
      <c r="K142" s="78"/>
      <c r="L142" s="78"/>
      <c r="M142" s="78"/>
      <c r="N142" s="78"/>
      <c r="O142" s="78"/>
      <c r="P142" s="78"/>
      <c r="Q142" s="78"/>
    </row>
    <row r="143" spans="1:17" ht="24.95" customHeight="1" x14ac:dyDescent="0.2">
      <c r="A143" s="8">
        <v>137</v>
      </c>
      <c r="B143" s="131"/>
      <c r="C143" s="122"/>
      <c r="D143" s="382"/>
      <c r="E143" s="382"/>
      <c r="F143" s="382"/>
      <c r="G143" s="382"/>
      <c r="H143" s="113"/>
      <c r="I143" s="327"/>
      <c r="J143" s="328"/>
      <c r="K143" s="78"/>
      <c r="L143" s="78"/>
      <c r="M143" s="78"/>
      <c r="N143" s="78"/>
      <c r="O143" s="78"/>
      <c r="P143" s="78"/>
      <c r="Q143" s="78"/>
    </row>
    <row r="144" spans="1:17" ht="24.95" customHeight="1" x14ac:dyDescent="0.2">
      <c r="A144" s="8">
        <v>138</v>
      </c>
      <c r="B144" s="131"/>
      <c r="C144" s="122"/>
      <c r="D144" s="382"/>
      <c r="E144" s="382"/>
      <c r="F144" s="382"/>
      <c r="G144" s="382"/>
      <c r="H144" s="113"/>
      <c r="I144" s="327"/>
      <c r="J144" s="328"/>
      <c r="K144" s="78"/>
      <c r="L144" s="78"/>
      <c r="M144" s="78"/>
      <c r="N144" s="78"/>
      <c r="O144" s="78"/>
      <c r="P144" s="78"/>
      <c r="Q144" s="78"/>
    </row>
    <row r="145" spans="1:17" ht="24.95" customHeight="1" x14ac:dyDescent="0.2">
      <c r="A145" s="8">
        <v>139</v>
      </c>
      <c r="B145" s="131"/>
      <c r="C145" s="122"/>
      <c r="D145" s="382"/>
      <c r="E145" s="382"/>
      <c r="F145" s="382"/>
      <c r="G145" s="382"/>
      <c r="H145" s="113"/>
      <c r="I145" s="327"/>
      <c r="J145" s="328"/>
      <c r="K145" s="78"/>
      <c r="L145" s="78"/>
      <c r="M145" s="78"/>
      <c r="N145" s="78"/>
      <c r="O145" s="78"/>
      <c r="P145" s="78"/>
      <c r="Q145" s="78"/>
    </row>
    <row r="146" spans="1:17" ht="24.95" customHeight="1" x14ac:dyDescent="0.2">
      <c r="A146" s="8">
        <v>140</v>
      </c>
      <c r="B146" s="131"/>
      <c r="C146" s="122"/>
      <c r="D146" s="382"/>
      <c r="E146" s="382"/>
      <c r="F146" s="382"/>
      <c r="G146" s="382"/>
      <c r="H146" s="113"/>
      <c r="I146" s="327"/>
      <c r="J146" s="328"/>
      <c r="K146" s="78"/>
      <c r="L146" s="78"/>
      <c r="M146" s="78"/>
      <c r="N146" s="78"/>
      <c r="O146" s="78"/>
      <c r="P146" s="78"/>
      <c r="Q146" s="78"/>
    </row>
    <row r="147" spans="1:17" ht="24.95" customHeight="1" x14ac:dyDescent="0.2">
      <c r="A147" s="8">
        <v>141</v>
      </c>
      <c r="B147" s="131"/>
      <c r="C147" s="122"/>
      <c r="D147" s="382"/>
      <c r="E147" s="382"/>
      <c r="F147" s="382"/>
      <c r="G147" s="382"/>
      <c r="H147" s="113"/>
      <c r="I147" s="327"/>
      <c r="J147" s="328"/>
      <c r="K147" s="78"/>
      <c r="L147" s="78"/>
      <c r="M147" s="78"/>
      <c r="N147" s="78"/>
      <c r="O147" s="78"/>
      <c r="P147" s="78"/>
      <c r="Q147" s="78"/>
    </row>
    <row r="148" spans="1:17" ht="24.95" customHeight="1" x14ac:dyDescent="0.2">
      <c r="A148" s="8">
        <v>142</v>
      </c>
      <c r="B148" s="131"/>
      <c r="C148" s="122"/>
      <c r="D148" s="382"/>
      <c r="E148" s="382"/>
      <c r="F148" s="382"/>
      <c r="G148" s="382"/>
      <c r="H148" s="113"/>
      <c r="I148" s="327"/>
      <c r="J148" s="328"/>
      <c r="K148" s="78"/>
      <c r="L148" s="78"/>
      <c r="M148" s="78"/>
      <c r="N148" s="78"/>
      <c r="O148" s="78"/>
      <c r="P148" s="78"/>
      <c r="Q148" s="78"/>
    </row>
    <row r="149" spans="1:17" ht="24.95" customHeight="1" x14ac:dyDescent="0.2">
      <c r="A149" s="8">
        <v>143</v>
      </c>
      <c r="B149" s="131"/>
      <c r="C149" s="122"/>
      <c r="D149" s="382"/>
      <c r="E149" s="382"/>
      <c r="F149" s="382"/>
      <c r="G149" s="382"/>
      <c r="H149" s="113"/>
      <c r="I149" s="327"/>
      <c r="J149" s="328"/>
      <c r="K149" s="78"/>
      <c r="L149" s="78"/>
      <c r="M149" s="78"/>
      <c r="N149" s="78"/>
      <c r="O149" s="78"/>
      <c r="P149" s="78"/>
      <c r="Q149" s="78"/>
    </row>
    <row r="150" spans="1:17" ht="24.95" customHeight="1" x14ac:dyDescent="0.2">
      <c r="A150" s="8">
        <v>144</v>
      </c>
      <c r="B150" s="131"/>
      <c r="C150" s="122"/>
      <c r="D150" s="382"/>
      <c r="E150" s="382"/>
      <c r="F150" s="382"/>
      <c r="G150" s="382"/>
      <c r="H150" s="113"/>
      <c r="I150" s="327"/>
      <c r="J150" s="328"/>
      <c r="K150" s="78"/>
      <c r="L150" s="78"/>
      <c r="M150" s="78"/>
      <c r="N150" s="78"/>
      <c r="O150" s="78"/>
      <c r="P150" s="78"/>
      <c r="Q150" s="78"/>
    </row>
    <row r="151" spans="1:17" ht="24.95" customHeight="1" x14ac:dyDescent="0.2">
      <c r="A151" s="8">
        <v>145</v>
      </c>
      <c r="B151" s="131"/>
      <c r="C151" s="122"/>
      <c r="D151" s="382"/>
      <c r="E151" s="382"/>
      <c r="F151" s="382"/>
      <c r="G151" s="382"/>
      <c r="H151" s="113"/>
      <c r="I151" s="327"/>
      <c r="J151" s="328"/>
      <c r="K151" s="78"/>
      <c r="L151" s="78"/>
      <c r="M151" s="78"/>
      <c r="N151" s="78"/>
      <c r="O151" s="78"/>
      <c r="P151" s="78"/>
      <c r="Q151" s="78"/>
    </row>
    <row r="152" spans="1:17" ht="24.95" customHeight="1" x14ac:dyDescent="0.2">
      <c r="A152" s="8">
        <v>146</v>
      </c>
      <c r="B152" s="131"/>
      <c r="C152" s="122"/>
      <c r="D152" s="382"/>
      <c r="E152" s="382"/>
      <c r="F152" s="382"/>
      <c r="G152" s="382"/>
      <c r="H152" s="113"/>
      <c r="I152" s="327"/>
      <c r="J152" s="328"/>
      <c r="K152" s="78"/>
      <c r="L152" s="78"/>
      <c r="M152" s="78"/>
      <c r="N152" s="78"/>
      <c r="O152" s="78"/>
      <c r="P152" s="78"/>
      <c r="Q152" s="78"/>
    </row>
    <row r="153" spans="1:17" ht="24.95" customHeight="1" x14ac:dyDescent="0.2">
      <c r="A153" s="8">
        <v>147</v>
      </c>
      <c r="B153" s="131"/>
      <c r="C153" s="122"/>
      <c r="D153" s="382"/>
      <c r="E153" s="382"/>
      <c r="F153" s="382"/>
      <c r="G153" s="382"/>
      <c r="H153" s="113"/>
      <c r="I153" s="327"/>
      <c r="J153" s="328"/>
      <c r="K153" s="78"/>
      <c r="L153" s="78"/>
      <c r="M153" s="78"/>
      <c r="N153" s="78"/>
      <c r="O153" s="78"/>
      <c r="P153" s="78"/>
      <c r="Q153" s="78"/>
    </row>
    <row r="154" spans="1:17" ht="24.95" customHeight="1" x14ac:dyDescent="0.2">
      <c r="A154" s="8">
        <v>148</v>
      </c>
      <c r="B154" s="131"/>
      <c r="C154" s="122"/>
      <c r="D154" s="382"/>
      <c r="E154" s="382"/>
      <c r="F154" s="382"/>
      <c r="G154" s="382"/>
      <c r="H154" s="113"/>
      <c r="I154" s="327"/>
      <c r="J154" s="328"/>
      <c r="K154" s="78"/>
      <c r="L154" s="78"/>
      <c r="M154" s="78"/>
      <c r="N154" s="78"/>
      <c r="O154" s="78"/>
      <c r="P154" s="78"/>
      <c r="Q154" s="78"/>
    </row>
    <row r="155" spans="1:17" ht="24.95" customHeight="1" x14ac:dyDescent="0.2">
      <c r="A155" s="8">
        <v>149</v>
      </c>
      <c r="B155" s="131"/>
      <c r="C155" s="122"/>
      <c r="D155" s="382"/>
      <c r="E155" s="382"/>
      <c r="F155" s="382"/>
      <c r="G155" s="382"/>
      <c r="H155" s="113"/>
      <c r="I155" s="327"/>
      <c r="J155" s="328"/>
      <c r="K155" s="78"/>
      <c r="L155" s="78"/>
      <c r="M155" s="78"/>
      <c r="N155" s="78"/>
      <c r="O155" s="78"/>
      <c r="P155" s="78"/>
      <c r="Q155" s="78"/>
    </row>
    <row r="156" spans="1:17" ht="24.95" customHeight="1" x14ac:dyDescent="0.2">
      <c r="A156" s="8">
        <v>150</v>
      </c>
      <c r="B156" s="131"/>
      <c r="C156" s="122"/>
      <c r="D156" s="382"/>
      <c r="E156" s="382"/>
      <c r="F156" s="382"/>
      <c r="G156" s="382"/>
      <c r="H156" s="113"/>
      <c r="I156" s="327"/>
      <c r="J156" s="328"/>
      <c r="K156" s="78"/>
      <c r="L156" s="78"/>
      <c r="M156" s="78"/>
      <c r="N156" s="78"/>
      <c r="O156" s="78"/>
      <c r="P156" s="78"/>
      <c r="Q156" s="78"/>
    </row>
    <row r="157" spans="1:17" ht="24.95" customHeight="1" x14ac:dyDescent="0.2">
      <c r="A157" s="8">
        <v>151</v>
      </c>
      <c r="B157" s="131"/>
      <c r="C157" s="122"/>
      <c r="D157" s="382"/>
      <c r="E157" s="382"/>
      <c r="F157" s="382"/>
      <c r="G157" s="382"/>
      <c r="H157" s="113"/>
      <c r="I157" s="327"/>
      <c r="J157" s="328"/>
      <c r="K157" s="78"/>
      <c r="L157" s="78"/>
      <c r="M157" s="78"/>
      <c r="N157" s="78"/>
      <c r="O157" s="78"/>
      <c r="P157" s="78"/>
      <c r="Q157" s="78"/>
    </row>
    <row r="158" spans="1:17" ht="24.95" customHeight="1" x14ac:dyDescent="0.2">
      <c r="A158" s="8">
        <v>152</v>
      </c>
      <c r="B158" s="131"/>
      <c r="C158" s="122"/>
      <c r="D158" s="382"/>
      <c r="E158" s="382"/>
      <c r="F158" s="382"/>
      <c r="G158" s="382"/>
      <c r="H158" s="113"/>
      <c r="I158" s="327"/>
      <c r="J158" s="328"/>
      <c r="K158" s="78"/>
      <c r="L158" s="78"/>
      <c r="M158" s="78"/>
      <c r="N158" s="78"/>
      <c r="O158" s="78"/>
      <c r="P158" s="78"/>
      <c r="Q158" s="78"/>
    </row>
    <row r="159" spans="1:17" ht="24.95" customHeight="1" x14ac:dyDescent="0.2">
      <c r="A159" s="8">
        <v>153</v>
      </c>
      <c r="B159" s="131"/>
      <c r="C159" s="122"/>
      <c r="D159" s="382"/>
      <c r="E159" s="382"/>
      <c r="F159" s="382"/>
      <c r="G159" s="382"/>
      <c r="H159" s="113"/>
      <c r="I159" s="327"/>
      <c r="J159" s="328"/>
      <c r="K159" s="78"/>
      <c r="L159" s="78"/>
      <c r="M159" s="78"/>
      <c r="N159" s="78"/>
      <c r="O159" s="78"/>
      <c r="P159" s="78"/>
      <c r="Q159" s="78"/>
    </row>
    <row r="160" spans="1:17" ht="24.95" customHeight="1" x14ac:dyDescent="0.2">
      <c r="A160" s="8">
        <v>154</v>
      </c>
      <c r="B160" s="131"/>
      <c r="C160" s="122"/>
      <c r="D160" s="382"/>
      <c r="E160" s="382"/>
      <c r="F160" s="382"/>
      <c r="G160" s="382"/>
      <c r="H160" s="113"/>
      <c r="I160" s="327"/>
      <c r="J160" s="328"/>
      <c r="K160" s="78"/>
      <c r="L160" s="78"/>
      <c r="M160" s="78"/>
      <c r="N160" s="78"/>
      <c r="O160" s="78"/>
      <c r="P160" s="78"/>
      <c r="Q160" s="78"/>
    </row>
    <row r="161" spans="1:17" ht="24.95" customHeight="1" x14ac:dyDescent="0.2">
      <c r="A161" s="8">
        <v>155</v>
      </c>
      <c r="B161" s="131"/>
      <c r="C161" s="122"/>
      <c r="D161" s="382"/>
      <c r="E161" s="382"/>
      <c r="F161" s="382"/>
      <c r="G161" s="382"/>
      <c r="H161" s="113"/>
      <c r="I161" s="327"/>
      <c r="J161" s="328"/>
      <c r="K161" s="78"/>
      <c r="L161" s="78"/>
      <c r="M161" s="78"/>
      <c r="N161" s="78"/>
      <c r="O161" s="78"/>
      <c r="P161" s="78"/>
      <c r="Q161" s="78"/>
    </row>
    <row r="162" spans="1:17" ht="24.95" customHeight="1" x14ac:dyDescent="0.2">
      <c r="A162" s="8">
        <v>156</v>
      </c>
      <c r="B162" s="131"/>
      <c r="C162" s="122"/>
      <c r="D162" s="382"/>
      <c r="E162" s="382"/>
      <c r="F162" s="382"/>
      <c r="G162" s="382"/>
      <c r="H162" s="113"/>
      <c r="I162" s="327"/>
      <c r="J162" s="328"/>
      <c r="K162" s="78"/>
      <c r="L162" s="78"/>
      <c r="M162" s="78"/>
      <c r="N162" s="78"/>
      <c r="O162" s="78"/>
      <c r="P162" s="78"/>
      <c r="Q162" s="78"/>
    </row>
    <row r="163" spans="1:17" ht="24.95" customHeight="1" x14ac:dyDescent="0.2">
      <c r="A163" s="8">
        <v>157</v>
      </c>
      <c r="B163" s="131"/>
      <c r="C163" s="122"/>
      <c r="D163" s="382"/>
      <c r="E163" s="382"/>
      <c r="F163" s="382"/>
      <c r="G163" s="382"/>
      <c r="H163" s="113"/>
      <c r="I163" s="327"/>
      <c r="J163" s="328"/>
      <c r="K163" s="78"/>
      <c r="L163" s="78"/>
      <c r="M163" s="78"/>
      <c r="N163" s="78"/>
      <c r="O163" s="78"/>
      <c r="P163" s="78"/>
      <c r="Q163" s="78"/>
    </row>
    <row r="164" spans="1:17" ht="24.95" customHeight="1" x14ac:dyDescent="0.2">
      <c r="A164" s="8">
        <v>158</v>
      </c>
      <c r="B164" s="131"/>
      <c r="C164" s="122"/>
      <c r="D164" s="382"/>
      <c r="E164" s="382"/>
      <c r="F164" s="382"/>
      <c r="G164" s="382"/>
      <c r="H164" s="113"/>
      <c r="I164" s="327"/>
      <c r="J164" s="328"/>
      <c r="K164" s="78"/>
      <c r="L164" s="78"/>
      <c r="M164" s="78"/>
      <c r="N164" s="78"/>
      <c r="O164" s="78"/>
      <c r="P164" s="78"/>
      <c r="Q164" s="78"/>
    </row>
    <row r="165" spans="1:17" ht="24.95" customHeight="1" x14ac:dyDescent="0.2">
      <c r="A165" s="8">
        <v>159</v>
      </c>
      <c r="B165" s="131"/>
      <c r="C165" s="122"/>
      <c r="D165" s="382"/>
      <c r="E165" s="382"/>
      <c r="F165" s="382"/>
      <c r="G165" s="382"/>
      <c r="H165" s="113"/>
      <c r="I165" s="327"/>
      <c r="J165" s="328"/>
      <c r="K165" s="78"/>
      <c r="L165" s="78"/>
      <c r="M165" s="78"/>
      <c r="N165" s="78"/>
      <c r="O165" s="78"/>
      <c r="P165" s="78"/>
      <c r="Q165" s="78"/>
    </row>
    <row r="166" spans="1:17" ht="24.95" customHeight="1" x14ac:dyDescent="0.2">
      <c r="A166" s="8">
        <v>160</v>
      </c>
      <c r="B166" s="131"/>
      <c r="C166" s="122"/>
      <c r="D166" s="382"/>
      <c r="E166" s="382"/>
      <c r="F166" s="382"/>
      <c r="G166" s="382"/>
      <c r="H166" s="113"/>
      <c r="I166" s="327"/>
      <c r="J166" s="328"/>
      <c r="K166" s="78"/>
      <c r="L166" s="78"/>
      <c r="M166" s="78"/>
      <c r="N166" s="78"/>
      <c r="O166" s="78"/>
      <c r="P166" s="78"/>
      <c r="Q166" s="78"/>
    </row>
    <row r="167" spans="1:17" ht="24.95" customHeight="1" x14ac:dyDescent="0.2">
      <c r="A167" s="8">
        <v>161</v>
      </c>
      <c r="B167" s="131"/>
      <c r="C167" s="122"/>
      <c r="D167" s="382"/>
      <c r="E167" s="382"/>
      <c r="F167" s="382"/>
      <c r="G167" s="382"/>
      <c r="H167" s="113"/>
      <c r="I167" s="327"/>
      <c r="J167" s="328"/>
      <c r="K167" s="78"/>
      <c r="L167" s="78"/>
      <c r="M167" s="78"/>
      <c r="N167" s="78"/>
      <c r="O167" s="78"/>
      <c r="P167" s="78"/>
      <c r="Q167" s="78"/>
    </row>
    <row r="168" spans="1:17" ht="24.95" customHeight="1" x14ac:dyDescent="0.2">
      <c r="A168" s="8">
        <v>162</v>
      </c>
      <c r="B168" s="131"/>
      <c r="C168" s="122"/>
      <c r="D168" s="382"/>
      <c r="E168" s="382"/>
      <c r="F168" s="382"/>
      <c r="G168" s="382"/>
      <c r="H168" s="113"/>
      <c r="I168" s="327"/>
      <c r="J168" s="328"/>
      <c r="K168" s="78"/>
      <c r="L168" s="78"/>
      <c r="M168" s="78"/>
      <c r="N168" s="78"/>
      <c r="O168" s="78"/>
      <c r="P168" s="78"/>
      <c r="Q168" s="78"/>
    </row>
    <row r="169" spans="1:17" ht="24.95" customHeight="1" x14ac:dyDescent="0.2">
      <c r="A169" s="8">
        <v>163</v>
      </c>
      <c r="B169" s="131"/>
      <c r="C169" s="122"/>
      <c r="D169" s="382"/>
      <c r="E169" s="382"/>
      <c r="F169" s="382"/>
      <c r="G169" s="382"/>
      <c r="H169" s="113"/>
      <c r="I169" s="327"/>
      <c r="J169" s="328"/>
      <c r="K169" s="78"/>
      <c r="L169" s="78"/>
      <c r="M169" s="78"/>
      <c r="N169" s="78"/>
      <c r="O169" s="78"/>
      <c r="P169" s="78"/>
      <c r="Q169" s="78"/>
    </row>
    <row r="170" spans="1:17" ht="24.95" customHeight="1" x14ac:dyDescent="0.2">
      <c r="A170" s="8">
        <v>164</v>
      </c>
      <c r="B170" s="131"/>
      <c r="C170" s="122"/>
      <c r="D170" s="382"/>
      <c r="E170" s="382"/>
      <c r="F170" s="382"/>
      <c r="G170" s="382"/>
      <c r="H170" s="113"/>
      <c r="I170" s="327"/>
      <c r="J170" s="328"/>
      <c r="K170" s="78"/>
      <c r="L170" s="78"/>
      <c r="M170" s="78"/>
      <c r="N170" s="78"/>
      <c r="O170" s="78"/>
      <c r="P170" s="78"/>
      <c r="Q170" s="78"/>
    </row>
    <row r="171" spans="1:17" ht="24.95" customHeight="1" x14ac:dyDescent="0.2">
      <c r="A171" s="8">
        <v>165</v>
      </c>
      <c r="B171" s="131"/>
      <c r="C171" s="122"/>
      <c r="D171" s="382"/>
      <c r="E171" s="382"/>
      <c r="F171" s="382"/>
      <c r="G171" s="382"/>
      <c r="H171" s="113"/>
      <c r="I171" s="327"/>
      <c r="J171" s="328"/>
      <c r="K171" s="78"/>
      <c r="L171" s="78"/>
      <c r="M171" s="78"/>
      <c r="N171" s="78"/>
      <c r="O171" s="78"/>
      <c r="P171" s="78"/>
      <c r="Q171" s="78"/>
    </row>
    <row r="172" spans="1:17" ht="24.95" customHeight="1" x14ac:dyDescent="0.2">
      <c r="A172" s="8">
        <v>166</v>
      </c>
      <c r="B172" s="131"/>
      <c r="C172" s="122"/>
      <c r="D172" s="382"/>
      <c r="E172" s="382"/>
      <c r="F172" s="382"/>
      <c r="G172" s="382"/>
      <c r="H172" s="113"/>
      <c r="I172" s="327"/>
      <c r="J172" s="328"/>
      <c r="K172" s="78"/>
      <c r="L172" s="78"/>
      <c r="M172" s="78"/>
      <c r="N172" s="78"/>
      <c r="O172" s="78"/>
      <c r="P172" s="78"/>
      <c r="Q172" s="78"/>
    </row>
    <row r="173" spans="1:17" ht="24.95" customHeight="1" x14ac:dyDescent="0.2">
      <c r="A173" s="8">
        <v>167</v>
      </c>
      <c r="B173" s="131"/>
      <c r="C173" s="122"/>
      <c r="D173" s="382"/>
      <c r="E173" s="382"/>
      <c r="F173" s="382"/>
      <c r="G173" s="382"/>
      <c r="H173" s="113"/>
      <c r="I173" s="327"/>
      <c r="J173" s="328"/>
      <c r="K173" s="78"/>
      <c r="L173" s="78"/>
      <c r="M173" s="78"/>
      <c r="N173" s="78"/>
      <c r="O173" s="78"/>
      <c r="P173" s="78"/>
      <c r="Q173" s="78"/>
    </row>
    <row r="174" spans="1:17" ht="24.95" customHeight="1" x14ac:dyDescent="0.2">
      <c r="A174" s="8">
        <v>168</v>
      </c>
      <c r="B174" s="131"/>
      <c r="C174" s="122"/>
      <c r="D174" s="382"/>
      <c r="E174" s="382"/>
      <c r="F174" s="382"/>
      <c r="G174" s="382"/>
      <c r="H174" s="113"/>
      <c r="I174" s="327"/>
      <c r="J174" s="328"/>
      <c r="K174" s="78"/>
      <c r="L174" s="78"/>
      <c r="M174" s="78"/>
      <c r="N174" s="78"/>
      <c r="O174" s="78"/>
      <c r="P174" s="78"/>
      <c r="Q174" s="78"/>
    </row>
    <row r="175" spans="1:17" ht="24.95" customHeight="1" x14ac:dyDescent="0.2">
      <c r="A175" s="8">
        <v>169</v>
      </c>
      <c r="B175" s="131"/>
      <c r="C175" s="122"/>
      <c r="D175" s="382"/>
      <c r="E175" s="382"/>
      <c r="F175" s="382"/>
      <c r="G175" s="382"/>
      <c r="H175" s="113"/>
      <c r="I175" s="327"/>
      <c r="J175" s="328"/>
      <c r="K175" s="78"/>
      <c r="L175" s="78"/>
      <c r="M175" s="78"/>
      <c r="N175" s="78"/>
      <c r="O175" s="78"/>
      <c r="P175" s="78"/>
      <c r="Q175" s="78"/>
    </row>
    <row r="176" spans="1:17" ht="24.95" customHeight="1" x14ac:dyDescent="0.2">
      <c r="A176" s="8">
        <v>170</v>
      </c>
      <c r="B176" s="131"/>
      <c r="C176" s="122"/>
      <c r="D176" s="382"/>
      <c r="E176" s="382"/>
      <c r="F176" s="382"/>
      <c r="G176" s="382"/>
      <c r="H176" s="113"/>
      <c r="I176" s="327"/>
      <c r="J176" s="328"/>
      <c r="K176" s="78"/>
      <c r="L176" s="78"/>
      <c r="M176" s="78"/>
      <c r="N176" s="78"/>
      <c r="O176" s="78"/>
      <c r="P176" s="78"/>
      <c r="Q176" s="78"/>
    </row>
    <row r="177" spans="1:17" ht="24.95" customHeight="1" x14ac:dyDescent="0.2">
      <c r="A177" s="8">
        <v>171</v>
      </c>
      <c r="B177" s="131"/>
      <c r="C177" s="122"/>
      <c r="D177" s="382"/>
      <c r="E177" s="382"/>
      <c r="F177" s="382"/>
      <c r="G177" s="382"/>
      <c r="H177" s="113"/>
      <c r="I177" s="327"/>
      <c r="J177" s="328"/>
      <c r="K177" s="78"/>
      <c r="L177" s="78"/>
      <c r="M177" s="78"/>
      <c r="N177" s="78"/>
      <c r="O177" s="78"/>
      <c r="P177" s="78"/>
      <c r="Q177" s="78"/>
    </row>
    <row r="178" spans="1:17" ht="24.95" customHeight="1" x14ac:dyDescent="0.2">
      <c r="A178" s="8">
        <v>172</v>
      </c>
      <c r="B178" s="131"/>
      <c r="C178" s="122"/>
      <c r="D178" s="382"/>
      <c r="E178" s="382"/>
      <c r="F178" s="382"/>
      <c r="G178" s="382"/>
      <c r="H178" s="113"/>
      <c r="I178" s="327"/>
      <c r="J178" s="328"/>
      <c r="K178" s="78"/>
      <c r="L178" s="78"/>
      <c r="M178" s="78"/>
      <c r="N178" s="78"/>
      <c r="O178" s="78"/>
      <c r="P178" s="78"/>
      <c r="Q178" s="78"/>
    </row>
    <row r="179" spans="1:17" ht="24.95" customHeight="1" x14ac:dyDescent="0.2">
      <c r="A179" s="8">
        <v>173</v>
      </c>
      <c r="B179" s="131"/>
      <c r="C179" s="122"/>
      <c r="D179" s="382"/>
      <c r="E179" s="382"/>
      <c r="F179" s="382"/>
      <c r="G179" s="382"/>
      <c r="H179" s="113"/>
      <c r="I179" s="327"/>
      <c r="J179" s="328"/>
      <c r="K179" s="78"/>
      <c r="L179" s="78"/>
      <c r="M179" s="78"/>
      <c r="N179" s="78"/>
      <c r="O179" s="78"/>
      <c r="P179" s="78"/>
      <c r="Q179" s="78"/>
    </row>
    <row r="180" spans="1:17" ht="24.95" customHeight="1" x14ac:dyDescent="0.2">
      <c r="A180" s="8">
        <v>174</v>
      </c>
      <c r="B180" s="131"/>
      <c r="C180" s="122"/>
      <c r="D180" s="382"/>
      <c r="E180" s="382"/>
      <c r="F180" s="382"/>
      <c r="G180" s="382"/>
      <c r="H180" s="113"/>
      <c r="I180" s="327"/>
      <c r="J180" s="328"/>
      <c r="K180" s="78"/>
      <c r="L180" s="78"/>
      <c r="M180" s="78"/>
      <c r="N180" s="78"/>
      <c r="O180" s="78"/>
      <c r="P180" s="78"/>
      <c r="Q180" s="78"/>
    </row>
    <row r="181" spans="1:17" ht="24.95" customHeight="1" x14ac:dyDescent="0.2">
      <c r="A181" s="8">
        <v>175</v>
      </c>
      <c r="B181" s="131"/>
      <c r="C181" s="122"/>
      <c r="D181" s="382"/>
      <c r="E181" s="382"/>
      <c r="F181" s="382"/>
      <c r="G181" s="382"/>
      <c r="H181" s="113"/>
      <c r="I181" s="327"/>
      <c r="J181" s="328"/>
      <c r="K181" s="78"/>
      <c r="L181" s="78"/>
      <c r="M181" s="78"/>
      <c r="N181" s="78"/>
      <c r="O181" s="78"/>
      <c r="P181" s="78"/>
      <c r="Q181" s="78"/>
    </row>
    <row r="182" spans="1:17" ht="24.95" customHeight="1" x14ac:dyDescent="0.2">
      <c r="A182" s="8">
        <v>176</v>
      </c>
      <c r="B182" s="131"/>
      <c r="C182" s="122"/>
      <c r="D182" s="382"/>
      <c r="E182" s="382"/>
      <c r="F182" s="382"/>
      <c r="G182" s="382"/>
      <c r="H182" s="113"/>
      <c r="I182" s="327"/>
      <c r="J182" s="328"/>
      <c r="K182" s="78"/>
      <c r="L182" s="78"/>
      <c r="M182" s="78"/>
      <c r="N182" s="78"/>
      <c r="O182" s="78"/>
      <c r="P182" s="78"/>
      <c r="Q182" s="78"/>
    </row>
    <row r="183" spans="1:17" ht="24.95" customHeight="1" x14ac:dyDescent="0.2">
      <c r="A183" s="8">
        <v>177</v>
      </c>
      <c r="B183" s="131"/>
      <c r="C183" s="122"/>
      <c r="D183" s="382"/>
      <c r="E183" s="382"/>
      <c r="F183" s="382"/>
      <c r="G183" s="382"/>
      <c r="H183" s="113"/>
      <c r="I183" s="327"/>
      <c r="J183" s="328"/>
      <c r="K183" s="78"/>
      <c r="L183" s="78"/>
      <c r="M183" s="78"/>
      <c r="N183" s="78"/>
      <c r="O183" s="78"/>
      <c r="P183" s="78"/>
      <c r="Q183" s="78"/>
    </row>
    <row r="184" spans="1:17" ht="24.95" customHeight="1" x14ac:dyDescent="0.2">
      <c r="A184" s="8">
        <v>178</v>
      </c>
      <c r="B184" s="131"/>
      <c r="C184" s="122"/>
      <c r="D184" s="382"/>
      <c r="E184" s="382"/>
      <c r="F184" s="382"/>
      <c r="G184" s="382"/>
      <c r="H184" s="113"/>
      <c r="I184" s="327"/>
      <c r="J184" s="328"/>
      <c r="K184" s="78"/>
      <c r="L184" s="78"/>
      <c r="M184" s="78"/>
      <c r="N184" s="78"/>
      <c r="O184" s="78"/>
      <c r="P184" s="78"/>
      <c r="Q184" s="78"/>
    </row>
    <row r="185" spans="1:17" ht="24.95" customHeight="1" x14ac:dyDescent="0.2">
      <c r="A185" s="8">
        <v>179</v>
      </c>
      <c r="B185" s="131"/>
      <c r="C185" s="122"/>
      <c r="D185" s="382"/>
      <c r="E185" s="382"/>
      <c r="F185" s="382"/>
      <c r="G185" s="382"/>
      <c r="H185" s="113"/>
      <c r="I185" s="327"/>
      <c r="J185" s="328"/>
      <c r="K185" s="78"/>
      <c r="L185" s="78"/>
      <c r="M185" s="78"/>
      <c r="N185" s="78"/>
      <c r="O185" s="78"/>
      <c r="P185" s="78"/>
      <c r="Q185" s="78"/>
    </row>
    <row r="186" spans="1:17" ht="24.95" customHeight="1" x14ac:dyDescent="0.2">
      <c r="A186" s="8">
        <v>180</v>
      </c>
      <c r="B186" s="131"/>
      <c r="C186" s="122"/>
      <c r="D186" s="382"/>
      <c r="E186" s="382"/>
      <c r="F186" s="382"/>
      <c r="G186" s="382"/>
      <c r="H186" s="113"/>
      <c r="I186" s="327"/>
      <c r="J186" s="328"/>
      <c r="K186" s="78"/>
      <c r="L186" s="78"/>
      <c r="M186" s="78"/>
      <c r="N186" s="78"/>
      <c r="O186" s="78"/>
      <c r="P186" s="78"/>
      <c r="Q186" s="78"/>
    </row>
    <row r="187" spans="1:17" ht="24.95" customHeight="1" x14ac:dyDescent="0.2">
      <c r="A187" s="8">
        <v>181</v>
      </c>
      <c r="B187" s="131"/>
      <c r="C187" s="122"/>
      <c r="D187" s="382"/>
      <c r="E187" s="382"/>
      <c r="F187" s="382"/>
      <c r="G187" s="382"/>
      <c r="H187" s="113"/>
      <c r="I187" s="327"/>
      <c r="J187" s="328"/>
      <c r="K187" s="78"/>
      <c r="L187" s="78"/>
      <c r="M187" s="78"/>
      <c r="N187" s="78"/>
      <c r="O187" s="78"/>
      <c r="P187" s="78"/>
      <c r="Q187" s="78"/>
    </row>
    <row r="188" spans="1:17" ht="24.95" customHeight="1" x14ac:dyDescent="0.2">
      <c r="A188" s="8">
        <v>182</v>
      </c>
      <c r="B188" s="131"/>
      <c r="C188" s="122"/>
      <c r="D188" s="382"/>
      <c r="E188" s="382"/>
      <c r="F188" s="382"/>
      <c r="G188" s="382"/>
      <c r="H188" s="113"/>
      <c r="I188" s="327"/>
      <c r="J188" s="328"/>
      <c r="K188" s="78"/>
      <c r="L188" s="78"/>
      <c r="M188" s="78"/>
      <c r="N188" s="78"/>
      <c r="O188" s="78"/>
      <c r="P188" s="78"/>
      <c r="Q188" s="78"/>
    </row>
    <row r="189" spans="1:17" ht="24.95" customHeight="1" x14ac:dyDescent="0.2">
      <c r="A189" s="8">
        <v>183</v>
      </c>
      <c r="B189" s="131"/>
      <c r="C189" s="122"/>
      <c r="D189" s="382"/>
      <c r="E189" s="382"/>
      <c r="F189" s="382"/>
      <c r="G189" s="382"/>
      <c r="H189" s="113"/>
      <c r="I189" s="327"/>
      <c r="J189" s="328"/>
      <c r="K189" s="78"/>
      <c r="L189" s="78"/>
      <c r="M189" s="78"/>
      <c r="N189" s="78"/>
      <c r="O189" s="78"/>
      <c r="P189" s="78"/>
      <c r="Q189" s="78"/>
    </row>
    <row r="190" spans="1:17" ht="24.95" customHeight="1" x14ac:dyDescent="0.2">
      <c r="A190" s="8">
        <v>184</v>
      </c>
      <c r="B190" s="131"/>
      <c r="C190" s="122"/>
      <c r="D190" s="382"/>
      <c r="E190" s="382"/>
      <c r="F190" s="382"/>
      <c r="G190" s="382"/>
      <c r="H190" s="113"/>
      <c r="I190" s="327"/>
      <c r="J190" s="328"/>
      <c r="K190" s="78"/>
      <c r="L190" s="78"/>
      <c r="M190" s="78"/>
      <c r="N190" s="78"/>
      <c r="O190" s="78"/>
      <c r="P190" s="78"/>
      <c r="Q190" s="78"/>
    </row>
    <row r="191" spans="1:17" ht="24.95" customHeight="1" x14ac:dyDescent="0.2">
      <c r="A191" s="8">
        <v>185</v>
      </c>
      <c r="B191" s="131"/>
      <c r="C191" s="122"/>
      <c r="D191" s="382"/>
      <c r="E191" s="382"/>
      <c r="F191" s="382"/>
      <c r="G191" s="382"/>
      <c r="H191" s="113"/>
      <c r="I191" s="327"/>
      <c r="J191" s="328"/>
      <c r="K191" s="78"/>
      <c r="L191" s="78"/>
      <c r="M191" s="78"/>
      <c r="N191" s="78"/>
      <c r="O191" s="78"/>
      <c r="P191" s="78"/>
      <c r="Q191" s="78"/>
    </row>
    <row r="192" spans="1:17" ht="24.95" customHeight="1" x14ac:dyDescent="0.2">
      <c r="A192" s="8">
        <v>186</v>
      </c>
      <c r="B192" s="131"/>
      <c r="C192" s="122"/>
      <c r="D192" s="382"/>
      <c r="E192" s="382"/>
      <c r="F192" s="382"/>
      <c r="G192" s="382"/>
      <c r="H192" s="113"/>
      <c r="I192" s="327"/>
      <c r="J192" s="328"/>
      <c r="K192" s="78"/>
      <c r="L192" s="78"/>
      <c r="M192" s="78"/>
      <c r="N192" s="78"/>
      <c r="O192" s="78"/>
      <c r="P192" s="78"/>
      <c r="Q192" s="78"/>
    </row>
    <row r="193" spans="1:17" ht="24.95" customHeight="1" x14ac:dyDescent="0.2">
      <c r="A193" s="8">
        <v>187</v>
      </c>
      <c r="B193" s="131"/>
      <c r="C193" s="122"/>
      <c r="D193" s="382"/>
      <c r="E193" s="382"/>
      <c r="F193" s="382"/>
      <c r="G193" s="382"/>
      <c r="H193" s="113"/>
      <c r="I193" s="327"/>
      <c r="J193" s="328"/>
      <c r="K193" s="78"/>
      <c r="L193" s="78"/>
      <c r="M193" s="78"/>
      <c r="N193" s="78"/>
      <c r="O193" s="78"/>
      <c r="P193" s="78"/>
      <c r="Q193" s="78"/>
    </row>
    <row r="194" spans="1:17" ht="24.95" customHeight="1" x14ac:dyDescent="0.2">
      <c r="A194" s="8">
        <v>188</v>
      </c>
      <c r="B194" s="131"/>
      <c r="C194" s="122"/>
      <c r="D194" s="382"/>
      <c r="E194" s="382"/>
      <c r="F194" s="382"/>
      <c r="G194" s="382"/>
      <c r="H194" s="113"/>
      <c r="I194" s="327"/>
      <c r="J194" s="328"/>
      <c r="K194" s="78"/>
      <c r="L194" s="78"/>
      <c r="M194" s="78"/>
      <c r="N194" s="78"/>
      <c r="O194" s="78"/>
      <c r="P194" s="78"/>
      <c r="Q194" s="78"/>
    </row>
    <row r="195" spans="1:17" ht="24.95" customHeight="1" x14ac:dyDescent="0.2">
      <c r="A195" s="8">
        <v>189</v>
      </c>
      <c r="B195" s="131"/>
      <c r="C195" s="122"/>
      <c r="D195" s="382"/>
      <c r="E195" s="382"/>
      <c r="F195" s="382"/>
      <c r="G195" s="382"/>
      <c r="H195" s="113"/>
      <c r="I195" s="327"/>
      <c r="J195" s="328"/>
      <c r="K195" s="78"/>
      <c r="L195" s="78"/>
      <c r="M195" s="78"/>
      <c r="N195" s="78"/>
      <c r="O195" s="78"/>
      <c r="P195" s="78"/>
      <c r="Q195" s="78"/>
    </row>
    <row r="196" spans="1:17" ht="24.95" customHeight="1" x14ac:dyDescent="0.2">
      <c r="A196" s="8">
        <v>190</v>
      </c>
      <c r="B196" s="131"/>
      <c r="C196" s="122"/>
      <c r="D196" s="382"/>
      <c r="E196" s="382"/>
      <c r="F196" s="382"/>
      <c r="G196" s="382"/>
      <c r="H196" s="113"/>
      <c r="I196" s="327"/>
      <c r="J196" s="328"/>
      <c r="K196" s="78"/>
      <c r="L196" s="78"/>
      <c r="M196" s="78"/>
      <c r="N196" s="78"/>
      <c r="O196" s="78"/>
      <c r="P196" s="78"/>
      <c r="Q196" s="78"/>
    </row>
    <row r="197" spans="1:17" ht="24.95" customHeight="1" x14ac:dyDescent="0.2">
      <c r="A197" s="8">
        <v>191</v>
      </c>
      <c r="B197" s="131"/>
      <c r="C197" s="122"/>
      <c r="D197" s="382"/>
      <c r="E197" s="382"/>
      <c r="F197" s="382"/>
      <c r="G197" s="382"/>
      <c r="H197" s="113"/>
      <c r="I197" s="327"/>
      <c r="J197" s="328"/>
      <c r="K197" s="78"/>
      <c r="L197" s="78"/>
      <c r="M197" s="78"/>
      <c r="N197" s="78"/>
      <c r="O197" s="78"/>
      <c r="P197" s="78"/>
      <c r="Q197" s="78"/>
    </row>
    <row r="198" spans="1:17" ht="24.95" customHeight="1" x14ac:dyDescent="0.2">
      <c r="A198" s="8">
        <v>192</v>
      </c>
      <c r="B198" s="131"/>
      <c r="C198" s="122"/>
      <c r="D198" s="382"/>
      <c r="E198" s="382"/>
      <c r="F198" s="382"/>
      <c r="G198" s="382"/>
      <c r="H198" s="113"/>
      <c r="I198" s="327"/>
      <c r="J198" s="328"/>
      <c r="K198" s="78"/>
      <c r="L198" s="78"/>
      <c r="M198" s="78"/>
      <c r="N198" s="78"/>
      <c r="O198" s="78"/>
      <c r="P198" s="78"/>
      <c r="Q198" s="78"/>
    </row>
    <row r="199" spans="1:17" ht="24.95" customHeight="1" x14ac:dyDescent="0.2">
      <c r="A199" s="8">
        <v>193</v>
      </c>
      <c r="B199" s="131"/>
      <c r="C199" s="122"/>
      <c r="D199" s="382"/>
      <c r="E199" s="382"/>
      <c r="F199" s="382"/>
      <c r="G199" s="382"/>
      <c r="H199" s="113"/>
      <c r="I199" s="327"/>
      <c r="J199" s="328"/>
      <c r="K199" s="78"/>
      <c r="L199" s="78"/>
      <c r="M199" s="78"/>
      <c r="N199" s="78"/>
      <c r="O199" s="78"/>
      <c r="P199" s="78"/>
      <c r="Q199" s="78"/>
    </row>
    <row r="200" spans="1:17" ht="24.95" customHeight="1" x14ac:dyDescent="0.2">
      <c r="A200" s="8">
        <v>194</v>
      </c>
      <c r="B200" s="131"/>
      <c r="C200" s="122"/>
      <c r="D200" s="382"/>
      <c r="E200" s="382"/>
      <c r="F200" s="382"/>
      <c r="G200" s="382"/>
      <c r="H200" s="113"/>
      <c r="I200" s="327"/>
      <c r="J200" s="328"/>
      <c r="K200" s="78"/>
      <c r="L200" s="78"/>
      <c r="M200" s="78"/>
      <c r="N200" s="78"/>
      <c r="O200" s="78"/>
      <c r="P200" s="78"/>
      <c r="Q200" s="78"/>
    </row>
    <row r="201" spans="1:17" ht="24.95" customHeight="1" x14ac:dyDescent="0.2">
      <c r="A201" s="8">
        <v>195</v>
      </c>
      <c r="B201" s="131"/>
      <c r="C201" s="122"/>
      <c r="D201" s="382"/>
      <c r="E201" s="382"/>
      <c r="F201" s="382"/>
      <c r="G201" s="382"/>
      <c r="H201" s="113"/>
      <c r="I201" s="327"/>
      <c r="J201" s="328"/>
      <c r="K201" s="78"/>
      <c r="L201" s="78"/>
      <c r="M201" s="78"/>
      <c r="N201" s="78"/>
      <c r="O201" s="78"/>
      <c r="P201" s="78"/>
      <c r="Q201" s="78"/>
    </row>
    <row r="202" spans="1:17" ht="24.95" customHeight="1" x14ac:dyDescent="0.2">
      <c r="A202" s="8">
        <v>196</v>
      </c>
      <c r="B202" s="131"/>
      <c r="C202" s="122"/>
      <c r="D202" s="382"/>
      <c r="E202" s="382"/>
      <c r="F202" s="382"/>
      <c r="G202" s="382"/>
      <c r="H202" s="113"/>
      <c r="I202" s="327"/>
      <c r="J202" s="328"/>
      <c r="K202" s="78"/>
      <c r="L202" s="78"/>
      <c r="M202" s="78"/>
      <c r="N202" s="78"/>
      <c r="O202" s="78"/>
      <c r="P202" s="78"/>
      <c r="Q202" s="78"/>
    </row>
    <row r="203" spans="1:17" ht="24.95" customHeight="1" x14ac:dyDescent="0.2">
      <c r="A203" s="8">
        <v>197</v>
      </c>
      <c r="B203" s="131"/>
      <c r="C203" s="122"/>
      <c r="D203" s="382"/>
      <c r="E203" s="382"/>
      <c r="F203" s="382"/>
      <c r="G203" s="382"/>
      <c r="H203" s="113"/>
      <c r="I203" s="327"/>
      <c r="J203" s="328"/>
      <c r="K203" s="78"/>
      <c r="L203" s="78"/>
      <c r="M203" s="78"/>
      <c r="N203" s="78"/>
      <c r="O203" s="78"/>
      <c r="P203" s="78"/>
      <c r="Q203" s="78"/>
    </row>
    <row r="204" spans="1:17" ht="24.95" customHeight="1" x14ac:dyDescent="0.2">
      <c r="A204" s="8">
        <v>198</v>
      </c>
      <c r="B204" s="131"/>
      <c r="C204" s="122"/>
      <c r="D204" s="382"/>
      <c r="E204" s="382"/>
      <c r="F204" s="382"/>
      <c r="G204" s="382"/>
      <c r="H204" s="113"/>
      <c r="I204" s="327"/>
      <c r="J204" s="328"/>
      <c r="K204" s="78"/>
      <c r="L204" s="78"/>
      <c r="M204" s="78"/>
      <c r="N204" s="78"/>
      <c r="O204" s="78"/>
      <c r="P204" s="78"/>
      <c r="Q204" s="78"/>
    </row>
    <row r="205" spans="1:17" ht="24.95" customHeight="1" x14ac:dyDescent="0.2">
      <c r="A205" s="8">
        <v>199</v>
      </c>
      <c r="B205" s="131"/>
      <c r="C205" s="122"/>
      <c r="D205" s="382"/>
      <c r="E205" s="382"/>
      <c r="F205" s="382"/>
      <c r="G205" s="382"/>
      <c r="H205" s="113"/>
      <c r="I205" s="327"/>
      <c r="J205" s="328"/>
      <c r="K205" s="78"/>
      <c r="L205" s="78"/>
      <c r="M205" s="78"/>
      <c r="N205" s="78"/>
      <c r="O205" s="78"/>
      <c r="P205" s="78"/>
      <c r="Q205" s="78"/>
    </row>
    <row r="206" spans="1:17" ht="24.95" customHeight="1" thickBot="1" x14ac:dyDescent="0.25">
      <c r="A206" s="9">
        <v>200</v>
      </c>
      <c r="B206" s="132"/>
      <c r="C206" s="118"/>
      <c r="D206" s="383"/>
      <c r="E206" s="383"/>
      <c r="F206" s="383"/>
      <c r="G206" s="383"/>
      <c r="H206" s="114"/>
      <c r="I206" s="345"/>
      <c r="J206" s="346"/>
      <c r="K206" s="78"/>
      <c r="L206" s="78"/>
      <c r="M206" s="78"/>
      <c r="N206" s="78"/>
      <c r="O206" s="78"/>
      <c r="P206" s="78"/>
      <c r="Q206" s="78"/>
    </row>
  </sheetData>
  <sheetProtection sheet="1" objects="1" scenarios="1"/>
  <mergeCells count="612">
    <mergeCell ref="I206:J206"/>
    <mergeCell ref="I200:J200"/>
    <mergeCell ref="I201:J201"/>
    <mergeCell ref="I202:J202"/>
    <mergeCell ref="I203:J203"/>
    <mergeCell ref="I204:J204"/>
    <mergeCell ref="I205:J205"/>
    <mergeCell ref="I194:J194"/>
    <mergeCell ref="I195:J195"/>
    <mergeCell ref="I196:J196"/>
    <mergeCell ref="I197:J197"/>
    <mergeCell ref="I198:J198"/>
    <mergeCell ref="I199:J199"/>
    <mergeCell ref="I188:J188"/>
    <mergeCell ref="I189:J189"/>
    <mergeCell ref="I190:J190"/>
    <mergeCell ref="I191:J191"/>
    <mergeCell ref="I192:J192"/>
    <mergeCell ref="I193:J193"/>
    <mergeCell ref="I182:J182"/>
    <mergeCell ref="I183:J183"/>
    <mergeCell ref="I184:J184"/>
    <mergeCell ref="I185:J185"/>
    <mergeCell ref="I186:J186"/>
    <mergeCell ref="I187:J187"/>
    <mergeCell ref="I176:J176"/>
    <mergeCell ref="I177:J177"/>
    <mergeCell ref="I178:J178"/>
    <mergeCell ref="I179:J179"/>
    <mergeCell ref="I180:J180"/>
    <mergeCell ref="I181:J181"/>
    <mergeCell ref="I170:J170"/>
    <mergeCell ref="I171:J171"/>
    <mergeCell ref="I172:J172"/>
    <mergeCell ref="I173:J173"/>
    <mergeCell ref="I174:J174"/>
    <mergeCell ref="I175:J175"/>
    <mergeCell ref="I164:J164"/>
    <mergeCell ref="I165:J165"/>
    <mergeCell ref="I166:J166"/>
    <mergeCell ref="I167:J167"/>
    <mergeCell ref="I168:J168"/>
    <mergeCell ref="I169:J169"/>
    <mergeCell ref="I158:J158"/>
    <mergeCell ref="I159:J159"/>
    <mergeCell ref="I160:J160"/>
    <mergeCell ref="I161:J161"/>
    <mergeCell ref="I162:J162"/>
    <mergeCell ref="I163:J163"/>
    <mergeCell ref="I152:J152"/>
    <mergeCell ref="I153:J153"/>
    <mergeCell ref="I154:J154"/>
    <mergeCell ref="I155:J155"/>
    <mergeCell ref="I156:J156"/>
    <mergeCell ref="I157:J157"/>
    <mergeCell ref="I146:J146"/>
    <mergeCell ref="I147:J147"/>
    <mergeCell ref="I148:J148"/>
    <mergeCell ref="I149:J149"/>
    <mergeCell ref="I150:J150"/>
    <mergeCell ref="I151:J151"/>
    <mergeCell ref="I140:J140"/>
    <mergeCell ref="I141:J141"/>
    <mergeCell ref="I142:J142"/>
    <mergeCell ref="I143:J143"/>
    <mergeCell ref="I144:J144"/>
    <mergeCell ref="I145:J145"/>
    <mergeCell ref="I134:J134"/>
    <mergeCell ref="I135:J135"/>
    <mergeCell ref="I136:J136"/>
    <mergeCell ref="I137:J137"/>
    <mergeCell ref="I138:J138"/>
    <mergeCell ref="I139:J139"/>
    <mergeCell ref="I128:J128"/>
    <mergeCell ref="I129:J129"/>
    <mergeCell ref="I130:J130"/>
    <mergeCell ref="I131:J131"/>
    <mergeCell ref="I132:J132"/>
    <mergeCell ref="I133:J133"/>
    <mergeCell ref="I122:J122"/>
    <mergeCell ref="I123:J123"/>
    <mergeCell ref="I124:J124"/>
    <mergeCell ref="I125:J125"/>
    <mergeCell ref="I126:J126"/>
    <mergeCell ref="I127:J127"/>
    <mergeCell ref="I116:J116"/>
    <mergeCell ref="I117:J117"/>
    <mergeCell ref="I118:J118"/>
    <mergeCell ref="I119:J119"/>
    <mergeCell ref="I120:J120"/>
    <mergeCell ref="I121:J121"/>
    <mergeCell ref="I110:J110"/>
    <mergeCell ref="I111:J111"/>
    <mergeCell ref="I112:J112"/>
    <mergeCell ref="I113:J113"/>
    <mergeCell ref="I114:J114"/>
    <mergeCell ref="I115:J115"/>
    <mergeCell ref="I104:J104"/>
    <mergeCell ref="I105:J105"/>
    <mergeCell ref="I106:J106"/>
    <mergeCell ref="I107:J107"/>
    <mergeCell ref="I108:J108"/>
    <mergeCell ref="I109:J109"/>
    <mergeCell ref="I98:J98"/>
    <mergeCell ref="I99:J99"/>
    <mergeCell ref="I100:J100"/>
    <mergeCell ref="I101:J101"/>
    <mergeCell ref="I102:J102"/>
    <mergeCell ref="I103:J103"/>
    <mergeCell ref="I92:J92"/>
    <mergeCell ref="I93:J93"/>
    <mergeCell ref="I94:J94"/>
    <mergeCell ref="I95:J95"/>
    <mergeCell ref="I96:J96"/>
    <mergeCell ref="I97:J97"/>
    <mergeCell ref="I86:J86"/>
    <mergeCell ref="I87:J87"/>
    <mergeCell ref="I88:J88"/>
    <mergeCell ref="I89:J89"/>
    <mergeCell ref="I90:J90"/>
    <mergeCell ref="I91:J91"/>
    <mergeCell ref="I80:J80"/>
    <mergeCell ref="I81:J81"/>
    <mergeCell ref="I82:J82"/>
    <mergeCell ref="I83:J83"/>
    <mergeCell ref="I84:J84"/>
    <mergeCell ref="I85:J85"/>
    <mergeCell ref="I74:J74"/>
    <mergeCell ref="I75:J75"/>
    <mergeCell ref="I76:J76"/>
    <mergeCell ref="I77:J77"/>
    <mergeCell ref="I78:J78"/>
    <mergeCell ref="I79:J79"/>
    <mergeCell ref="I68:J68"/>
    <mergeCell ref="I69:J69"/>
    <mergeCell ref="I70:J70"/>
    <mergeCell ref="I71:J71"/>
    <mergeCell ref="I72:J72"/>
    <mergeCell ref="I73:J73"/>
    <mergeCell ref="I62:J62"/>
    <mergeCell ref="I63:J63"/>
    <mergeCell ref="I64:J64"/>
    <mergeCell ref="I65:J65"/>
    <mergeCell ref="I66:J66"/>
    <mergeCell ref="I67:J67"/>
    <mergeCell ref="I56:J56"/>
    <mergeCell ref="I57:J57"/>
    <mergeCell ref="I58:J58"/>
    <mergeCell ref="I59:J59"/>
    <mergeCell ref="I60:J60"/>
    <mergeCell ref="I61:J61"/>
    <mergeCell ref="I50:J50"/>
    <mergeCell ref="I51:J51"/>
    <mergeCell ref="I52:J52"/>
    <mergeCell ref="I53:J53"/>
    <mergeCell ref="I54:J54"/>
    <mergeCell ref="I55:J55"/>
    <mergeCell ref="I44:J44"/>
    <mergeCell ref="I45:J45"/>
    <mergeCell ref="I46:J46"/>
    <mergeCell ref="I47:J47"/>
    <mergeCell ref="I48:J48"/>
    <mergeCell ref="I49:J49"/>
    <mergeCell ref="I38:J38"/>
    <mergeCell ref="I39:J39"/>
    <mergeCell ref="I40:J40"/>
    <mergeCell ref="I41:J41"/>
    <mergeCell ref="I42:J42"/>
    <mergeCell ref="I43:J43"/>
    <mergeCell ref="I32:J32"/>
    <mergeCell ref="I33:J33"/>
    <mergeCell ref="I34:J34"/>
    <mergeCell ref="I35:J35"/>
    <mergeCell ref="I36:J36"/>
    <mergeCell ref="I37:J37"/>
    <mergeCell ref="I26:J26"/>
    <mergeCell ref="I27:J27"/>
    <mergeCell ref="I28:J28"/>
    <mergeCell ref="I29:J29"/>
    <mergeCell ref="I30:J30"/>
    <mergeCell ref="I31:J31"/>
    <mergeCell ref="I20:J20"/>
    <mergeCell ref="I21:J21"/>
    <mergeCell ref="I22:J22"/>
    <mergeCell ref="I23:J23"/>
    <mergeCell ref="I24:J24"/>
    <mergeCell ref="I25:J25"/>
    <mergeCell ref="I14:J14"/>
    <mergeCell ref="I15:J15"/>
    <mergeCell ref="I16:J16"/>
    <mergeCell ref="I17:J17"/>
    <mergeCell ref="I18:J18"/>
    <mergeCell ref="I19:J19"/>
    <mergeCell ref="F204:G204"/>
    <mergeCell ref="F205:G205"/>
    <mergeCell ref="F206:G206"/>
    <mergeCell ref="I7:J7"/>
    <mergeCell ref="I8:J8"/>
    <mergeCell ref="I9:J9"/>
    <mergeCell ref="I10:J10"/>
    <mergeCell ref="I11:J11"/>
    <mergeCell ref="I12:J12"/>
    <mergeCell ref="I13:J13"/>
    <mergeCell ref="F198:G198"/>
    <mergeCell ref="F199:G199"/>
    <mergeCell ref="F200:G200"/>
    <mergeCell ref="F201:G201"/>
    <mergeCell ref="F202:G202"/>
    <mergeCell ref="F203:G203"/>
    <mergeCell ref="F192:G192"/>
    <mergeCell ref="F193:G193"/>
    <mergeCell ref="F194:G194"/>
    <mergeCell ref="F195:G195"/>
    <mergeCell ref="F196:G196"/>
    <mergeCell ref="F197:G197"/>
    <mergeCell ref="F186:G186"/>
    <mergeCell ref="F187:G187"/>
    <mergeCell ref="F188:G188"/>
    <mergeCell ref="F189:G189"/>
    <mergeCell ref="F190:G190"/>
    <mergeCell ref="F191:G191"/>
    <mergeCell ref="F180:G180"/>
    <mergeCell ref="F181:G181"/>
    <mergeCell ref="F182:G182"/>
    <mergeCell ref="F183:G183"/>
    <mergeCell ref="F184:G184"/>
    <mergeCell ref="F185:G185"/>
    <mergeCell ref="F174:G174"/>
    <mergeCell ref="F175:G175"/>
    <mergeCell ref="F176:G176"/>
    <mergeCell ref="F177:G177"/>
    <mergeCell ref="F178:G178"/>
    <mergeCell ref="F179:G179"/>
    <mergeCell ref="F168:G168"/>
    <mergeCell ref="F169:G169"/>
    <mergeCell ref="F170:G170"/>
    <mergeCell ref="F171:G171"/>
    <mergeCell ref="F172:G172"/>
    <mergeCell ref="F173:G173"/>
    <mergeCell ref="F162:G162"/>
    <mergeCell ref="F163:G163"/>
    <mergeCell ref="F164:G164"/>
    <mergeCell ref="F165:G165"/>
    <mergeCell ref="F166:G166"/>
    <mergeCell ref="F167:G167"/>
    <mergeCell ref="F156:G156"/>
    <mergeCell ref="F157:G157"/>
    <mergeCell ref="F158:G158"/>
    <mergeCell ref="F159:G159"/>
    <mergeCell ref="F160:G160"/>
    <mergeCell ref="F161:G161"/>
    <mergeCell ref="F150:G150"/>
    <mergeCell ref="F151:G151"/>
    <mergeCell ref="F152:G152"/>
    <mergeCell ref="F153:G153"/>
    <mergeCell ref="F154:G154"/>
    <mergeCell ref="F155:G155"/>
    <mergeCell ref="F144:G144"/>
    <mergeCell ref="F145:G145"/>
    <mergeCell ref="F146:G146"/>
    <mergeCell ref="F147:G147"/>
    <mergeCell ref="F148:G148"/>
    <mergeCell ref="F149:G149"/>
    <mergeCell ref="F138:G138"/>
    <mergeCell ref="F139:G139"/>
    <mergeCell ref="F140:G140"/>
    <mergeCell ref="F141:G141"/>
    <mergeCell ref="F142:G142"/>
    <mergeCell ref="F143:G143"/>
    <mergeCell ref="F132:G132"/>
    <mergeCell ref="F133:G133"/>
    <mergeCell ref="F134:G134"/>
    <mergeCell ref="F135:G135"/>
    <mergeCell ref="F136:G136"/>
    <mergeCell ref="F137:G137"/>
    <mergeCell ref="F126:G126"/>
    <mergeCell ref="F127:G127"/>
    <mergeCell ref="F128:G128"/>
    <mergeCell ref="F129:G129"/>
    <mergeCell ref="F130:G130"/>
    <mergeCell ref="F131:G131"/>
    <mergeCell ref="F120:G120"/>
    <mergeCell ref="F121:G121"/>
    <mergeCell ref="F122:G122"/>
    <mergeCell ref="F123:G123"/>
    <mergeCell ref="F124:G124"/>
    <mergeCell ref="F125:G125"/>
    <mergeCell ref="F114:G114"/>
    <mergeCell ref="F115:G115"/>
    <mergeCell ref="F116:G116"/>
    <mergeCell ref="F117:G117"/>
    <mergeCell ref="F118:G118"/>
    <mergeCell ref="F119:G119"/>
    <mergeCell ref="F108:G108"/>
    <mergeCell ref="F109:G109"/>
    <mergeCell ref="F110:G110"/>
    <mergeCell ref="F111:G111"/>
    <mergeCell ref="F112:G112"/>
    <mergeCell ref="F113:G113"/>
    <mergeCell ref="F102:G102"/>
    <mergeCell ref="F103:G103"/>
    <mergeCell ref="F104:G104"/>
    <mergeCell ref="F105:G105"/>
    <mergeCell ref="F106:G106"/>
    <mergeCell ref="F107:G107"/>
    <mergeCell ref="F96:G96"/>
    <mergeCell ref="F97:G97"/>
    <mergeCell ref="F98:G98"/>
    <mergeCell ref="F99:G99"/>
    <mergeCell ref="F100:G100"/>
    <mergeCell ref="F101:G101"/>
    <mergeCell ref="F90:G90"/>
    <mergeCell ref="F91:G91"/>
    <mergeCell ref="F92:G92"/>
    <mergeCell ref="F93:G93"/>
    <mergeCell ref="F94:G94"/>
    <mergeCell ref="F95:G95"/>
    <mergeCell ref="F84:G84"/>
    <mergeCell ref="F85:G85"/>
    <mergeCell ref="F86:G86"/>
    <mergeCell ref="F87:G87"/>
    <mergeCell ref="F88:G88"/>
    <mergeCell ref="F89:G89"/>
    <mergeCell ref="F78:G78"/>
    <mergeCell ref="F79:G79"/>
    <mergeCell ref="F80:G80"/>
    <mergeCell ref="F81:G81"/>
    <mergeCell ref="F82:G82"/>
    <mergeCell ref="F83:G83"/>
    <mergeCell ref="F72:G72"/>
    <mergeCell ref="F73:G73"/>
    <mergeCell ref="F74:G74"/>
    <mergeCell ref="F75:G75"/>
    <mergeCell ref="F76:G76"/>
    <mergeCell ref="F77:G77"/>
    <mergeCell ref="F66:G66"/>
    <mergeCell ref="F67:G67"/>
    <mergeCell ref="F68:G68"/>
    <mergeCell ref="F69:G69"/>
    <mergeCell ref="F70:G70"/>
    <mergeCell ref="F71:G71"/>
    <mergeCell ref="F60:G60"/>
    <mergeCell ref="F61:G61"/>
    <mergeCell ref="F62:G62"/>
    <mergeCell ref="F63:G63"/>
    <mergeCell ref="F64:G64"/>
    <mergeCell ref="F65:G65"/>
    <mergeCell ref="F54:G54"/>
    <mergeCell ref="F55:G55"/>
    <mergeCell ref="F56:G56"/>
    <mergeCell ref="F57:G57"/>
    <mergeCell ref="F58:G58"/>
    <mergeCell ref="F59:G59"/>
    <mergeCell ref="F48:G48"/>
    <mergeCell ref="F49:G49"/>
    <mergeCell ref="F50:G50"/>
    <mergeCell ref="F51:G51"/>
    <mergeCell ref="F52:G52"/>
    <mergeCell ref="F53:G53"/>
    <mergeCell ref="F42:G42"/>
    <mergeCell ref="F43:G43"/>
    <mergeCell ref="F44:G44"/>
    <mergeCell ref="F45:G45"/>
    <mergeCell ref="F46:G46"/>
    <mergeCell ref="F47:G47"/>
    <mergeCell ref="F36:G36"/>
    <mergeCell ref="F37:G37"/>
    <mergeCell ref="F38:G38"/>
    <mergeCell ref="F39:G39"/>
    <mergeCell ref="F40:G40"/>
    <mergeCell ref="F41:G41"/>
    <mergeCell ref="F30:G30"/>
    <mergeCell ref="F31:G31"/>
    <mergeCell ref="F32:G32"/>
    <mergeCell ref="F33:G33"/>
    <mergeCell ref="F34:G34"/>
    <mergeCell ref="F35:G35"/>
    <mergeCell ref="F24:G24"/>
    <mergeCell ref="F25:G25"/>
    <mergeCell ref="F26:G26"/>
    <mergeCell ref="F27:G27"/>
    <mergeCell ref="F28:G28"/>
    <mergeCell ref="F29:G29"/>
    <mergeCell ref="F18:G18"/>
    <mergeCell ref="F19:G19"/>
    <mergeCell ref="F20:G20"/>
    <mergeCell ref="F21:G21"/>
    <mergeCell ref="F22:G22"/>
    <mergeCell ref="F23:G23"/>
    <mergeCell ref="F12:G12"/>
    <mergeCell ref="F13:G13"/>
    <mergeCell ref="F14:G14"/>
    <mergeCell ref="F15:G15"/>
    <mergeCell ref="F16:G16"/>
    <mergeCell ref="F17:G17"/>
    <mergeCell ref="D202:E202"/>
    <mergeCell ref="D203:E203"/>
    <mergeCell ref="D204:E204"/>
    <mergeCell ref="D205:E205"/>
    <mergeCell ref="D206:E206"/>
    <mergeCell ref="F7:G7"/>
    <mergeCell ref="F8:G8"/>
    <mergeCell ref="F9:G9"/>
    <mergeCell ref="F10:G10"/>
    <mergeCell ref="F11:G11"/>
    <mergeCell ref="D196:E196"/>
    <mergeCell ref="D197:E197"/>
    <mergeCell ref="D198:E198"/>
    <mergeCell ref="D199:E199"/>
    <mergeCell ref="D200:E200"/>
    <mergeCell ref="D201:E201"/>
    <mergeCell ref="D190:E190"/>
    <mergeCell ref="D191:E191"/>
    <mergeCell ref="D192:E192"/>
    <mergeCell ref="D193:E193"/>
    <mergeCell ref="D194:E194"/>
    <mergeCell ref="D195:E195"/>
    <mergeCell ref="D184:E184"/>
    <mergeCell ref="D185:E185"/>
    <mergeCell ref="D186:E186"/>
    <mergeCell ref="D187:E187"/>
    <mergeCell ref="D188:E188"/>
    <mergeCell ref="D189:E189"/>
    <mergeCell ref="D178:E178"/>
    <mergeCell ref="D179:E179"/>
    <mergeCell ref="D180:E180"/>
    <mergeCell ref="D181:E181"/>
    <mergeCell ref="D182:E182"/>
    <mergeCell ref="D183:E183"/>
    <mergeCell ref="D172:E172"/>
    <mergeCell ref="D173:E173"/>
    <mergeCell ref="D174:E174"/>
    <mergeCell ref="D175:E175"/>
    <mergeCell ref="D176:E176"/>
    <mergeCell ref="D177:E177"/>
    <mergeCell ref="D166:E166"/>
    <mergeCell ref="D167:E167"/>
    <mergeCell ref="D168:E168"/>
    <mergeCell ref="D169:E169"/>
    <mergeCell ref="D170:E170"/>
    <mergeCell ref="D171:E171"/>
    <mergeCell ref="D160:E160"/>
    <mergeCell ref="D161:E161"/>
    <mergeCell ref="D162:E162"/>
    <mergeCell ref="D163:E163"/>
    <mergeCell ref="D164:E164"/>
    <mergeCell ref="D165:E165"/>
    <mergeCell ref="D154:E154"/>
    <mergeCell ref="D155:E155"/>
    <mergeCell ref="D156:E156"/>
    <mergeCell ref="D157:E157"/>
    <mergeCell ref="D158:E158"/>
    <mergeCell ref="D159:E159"/>
    <mergeCell ref="D148:E148"/>
    <mergeCell ref="D149:E149"/>
    <mergeCell ref="D150:E150"/>
    <mergeCell ref="D151:E151"/>
    <mergeCell ref="D152:E152"/>
    <mergeCell ref="D153:E153"/>
    <mergeCell ref="D142:E142"/>
    <mergeCell ref="D143:E143"/>
    <mergeCell ref="D144:E144"/>
    <mergeCell ref="D145:E145"/>
    <mergeCell ref="D146:E146"/>
    <mergeCell ref="D147:E147"/>
    <mergeCell ref="D136:E136"/>
    <mergeCell ref="D137:E137"/>
    <mergeCell ref="D138:E138"/>
    <mergeCell ref="D139:E139"/>
    <mergeCell ref="D140:E140"/>
    <mergeCell ref="D141:E141"/>
    <mergeCell ref="D130:E130"/>
    <mergeCell ref="D131:E131"/>
    <mergeCell ref="D132:E132"/>
    <mergeCell ref="D133:E133"/>
    <mergeCell ref="D134:E134"/>
    <mergeCell ref="D135:E135"/>
    <mergeCell ref="D124:E124"/>
    <mergeCell ref="D125:E125"/>
    <mergeCell ref="D126:E126"/>
    <mergeCell ref="D127:E127"/>
    <mergeCell ref="D128:E128"/>
    <mergeCell ref="D129:E129"/>
    <mergeCell ref="D118:E118"/>
    <mergeCell ref="D119:E119"/>
    <mergeCell ref="D120:E120"/>
    <mergeCell ref="D121:E121"/>
    <mergeCell ref="D122:E122"/>
    <mergeCell ref="D123:E123"/>
    <mergeCell ref="D112:E112"/>
    <mergeCell ref="D113:E113"/>
    <mergeCell ref="D114:E114"/>
    <mergeCell ref="D115:E115"/>
    <mergeCell ref="D116:E116"/>
    <mergeCell ref="D117:E117"/>
    <mergeCell ref="D106:E106"/>
    <mergeCell ref="D107:E107"/>
    <mergeCell ref="D108:E108"/>
    <mergeCell ref="D109:E109"/>
    <mergeCell ref="D110:E110"/>
    <mergeCell ref="D111:E111"/>
    <mergeCell ref="D100:E100"/>
    <mergeCell ref="D101:E101"/>
    <mergeCell ref="D102:E102"/>
    <mergeCell ref="D103:E103"/>
    <mergeCell ref="D104:E104"/>
    <mergeCell ref="D105:E105"/>
    <mergeCell ref="D94:E94"/>
    <mergeCell ref="D95:E95"/>
    <mergeCell ref="D96:E96"/>
    <mergeCell ref="D97:E97"/>
    <mergeCell ref="D98:E98"/>
    <mergeCell ref="D99:E99"/>
    <mergeCell ref="D88:E88"/>
    <mergeCell ref="D89:E89"/>
    <mergeCell ref="D90:E90"/>
    <mergeCell ref="D91:E91"/>
    <mergeCell ref="D92:E92"/>
    <mergeCell ref="D93:E93"/>
    <mergeCell ref="D82:E82"/>
    <mergeCell ref="D83:E83"/>
    <mergeCell ref="D84:E84"/>
    <mergeCell ref="D85:E85"/>
    <mergeCell ref="D86:E86"/>
    <mergeCell ref="D87:E87"/>
    <mergeCell ref="D76:E76"/>
    <mergeCell ref="D77:E77"/>
    <mergeCell ref="D78:E78"/>
    <mergeCell ref="D79:E79"/>
    <mergeCell ref="D80:E80"/>
    <mergeCell ref="D81:E81"/>
    <mergeCell ref="D70:E70"/>
    <mergeCell ref="D71:E71"/>
    <mergeCell ref="D72:E72"/>
    <mergeCell ref="D73:E73"/>
    <mergeCell ref="D74:E74"/>
    <mergeCell ref="D75:E75"/>
    <mergeCell ref="D64:E64"/>
    <mergeCell ref="D65:E65"/>
    <mergeCell ref="D66:E66"/>
    <mergeCell ref="D67:E67"/>
    <mergeCell ref="D68:E68"/>
    <mergeCell ref="D69:E69"/>
    <mergeCell ref="D58:E58"/>
    <mergeCell ref="D59:E59"/>
    <mergeCell ref="D60:E60"/>
    <mergeCell ref="D61:E61"/>
    <mergeCell ref="D62:E62"/>
    <mergeCell ref="D63:E63"/>
    <mergeCell ref="D52:E52"/>
    <mergeCell ref="D53:E53"/>
    <mergeCell ref="D54:E54"/>
    <mergeCell ref="D55:E55"/>
    <mergeCell ref="D56:E56"/>
    <mergeCell ref="D57:E57"/>
    <mergeCell ref="D46:E46"/>
    <mergeCell ref="D47:E47"/>
    <mergeCell ref="D48:E48"/>
    <mergeCell ref="D49:E49"/>
    <mergeCell ref="D50:E50"/>
    <mergeCell ref="D51:E51"/>
    <mergeCell ref="D40:E40"/>
    <mergeCell ref="D41:E41"/>
    <mergeCell ref="D42:E42"/>
    <mergeCell ref="D43:E43"/>
    <mergeCell ref="D44:E44"/>
    <mergeCell ref="D45:E45"/>
    <mergeCell ref="D34:E34"/>
    <mergeCell ref="D35:E35"/>
    <mergeCell ref="D36:E36"/>
    <mergeCell ref="D37:E37"/>
    <mergeCell ref="D38:E38"/>
    <mergeCell ref="D39:E39"/>
    <mergeCell ref="D28:E28"/>
    <mergeCell ref="D29:E29"/>
    <mergeCell ref="D30:E30"/>
    <mergeCell ref="D31:E31"/>
    <mergeCell ref="D32:E32"/>
    <mergeCell ref="D33:E33"/>
    <mergeCell ref="D22:E22"/>
    <mergeCell ref="D23:E23"/>
    <mergeCell ref="D24:E24"/>
    <mergeCell ref="D25:E25"/>
    <mergeCell ref="D26:E26"/>
    <mergeCell ref="D27:E27"/>
    <mergeCell ref="D16:E16"/>
    <mergeCell ref="D17:E17"/>
    <mergeCell ref="D18:E18"/>
    <mergeCell ref="D19:E19"/>
    <mergeCell ref="D20:E20"/>
    <mergeCell ref="D21:E21"/>
    <mergeCell ref="D10:E10"/>
    <mergeCell ref="D11:E11"/>
    <mergeCell ref="D12:E12"/>
    <mergeCell ref="D13:E13"/>
    <mergeCell ref="D14:E14"/>
    <mergeCell ref="D15:E15"/>
    <mergeCell ref="I6:J6"/>
    <mergeCell ref="D6:E6"/>
    <mergeCell ref="F6:G6"/>
    <mergeCell ref="D7:E7"/>
    <mergeCell ref="D8:E8"/>
    <mergeCell ref="D9:E9"/>
    <mergeCell ref="A1:J1"/>
    <mergeCell ref="A2:B2"/>
    <mergeCell ref="D2:H2"/>
    <mergeCell ref="I2:I4"/>
    <mergeCell ref="J2:J4"/>
    <mergeCell ref="A3:B3"/>
    <mergeCell ref="D3:H5"/>
    <mergeCell ref="A4:B4"/>
    <mergeCell ref="A5:B5"/>
  </mergeCells>
  <dataValidations count="3">
    <dataValidation type="list" allowBlank="1" showInputMessage="1" showErrorMessage="1" error="Enter one of the following:_x000a_1=Compliant_x000a_2=Not Compliant (service incomplete)_x000a_3=No Service Provided_x000a_4=Service Incomplete_x000a_5=Can't Determine if Service Indicated_x000a_6=Patient Refused/Declined Service_x000a_7=Excluded" promptTitle="Compliance Code" prompt="1=Compliant_x000a_2=Not Compliant (service incomplete)_x000a_3=No Service Provided_x000a_4=Service Incomplete_x000a_5=Can't Determine if Service Indicated_x000a_6=Patient Refused/Declined Service_x000a_7=Excluded" sqref="H7:H206" xr:uid="{00000000-0002-0000-0700-000000000000}">
      <formula1>"1,2,3,4,5,6,7"</formula1>
    </dataValidation>
    <dataValidation type="date" allowBlank="1" showInputMessage="1" showErrorMessage="1" error="For inclusion in this universe, the patient must have a date of birth between the dates of born on or after January 1, 1954, and on or before December 31, 2012. " prompt="Include patients who were born on or after January 1, 1954, and on or before December 31, 2012." sqref="C7:C206" xr:uid="{00000000-0002-0000-0700-000001000000}">
      <formula1>19725</formula1>
      <formula2>41274</formula2>
    </dataValidation>
    <dataValidation type="list" allowBlank="1" showInputMessage="1" showErrorMessage="1" prompt="Yes_x000a_No" sqref="D7:G206" xr:uid="{CC335DF0-ED7C-4A8A-90D8-EEDAEAAA2E57}">
      <formula1>"Yes, No"</formula1>
    </dataValidation>
  </dataValidations>
  <hyperlinks>
    <hyperlink ref="C2"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R206"/>
  <sheetViews>
    <sheetView workbookViewId="0">
      <selection activeCell="C3" sqref="C3"/>
    </sheetView>
  </sheetViews>
  <sheetFormatPr defaultRowHeight="12.75" x14ac:dyDescent="0.2"/>
  <cols>
    <col min="2" max="2" width="17" style="133" customWidth="1"/>
    <col min="3" max="3" width="14.85546875" customWidth="1"/>
    <col min="5" max="5" width="13" customWidth="1"/>
    <col min="6" max="6" width="11.7109375" customWidth="1"/>
    <col min="7" max="8" width="12.5703125" style="115" customWidth="1"/>
    <col min="9" max="9" width="27.42578125" style="1" customWidth="1"/>
    <col min="10" max="10" width="36" customWidth="1"/>
  </cols>
  <sheetData>
    <row r="1" spans="1:18" ht="24.95" customHeight="1" thickBot="1" x14ac:dyDescent="0.25">
      <c r="A1" s="370" t="s">
        <v>131</v>
      </c>
      <c r="B1" s="371"/>
      <c r="C1" s="371"/>
      <c r="D1" s="371"/>
      <c r="E1" s="371"/>
      <c r="F1" s="371"/>
      <c r="G1" s="371"/>
      <c r="H1" s="371"/>
      <c r="I1" s="371"/>
      <c r="J1" s="371"/>
      <c r="K1" s="77"/>
      <c r="L1" s="78"/>
      <c r="M1" s="78"/>
      <c r="N1" s="78"/>
      <c r="O1" s="78"/>
      <c r="P1" s="78"/>
      <c r="Q1" s="78"/>
    </row>
    <row r="2" spans="1:18" ht="34.5" customHeight="1" thickBot="1" x14ac:dyDescent="0.25">
      <c r="A2" s="305" t="s">
        <v>224</v>
      </c>
      <c r="B2" s="306"/>
      <c r="C2" s="183" t="s">
        <v>230</v>
      </c>
      <c r="D2" s="321" t="s">
        <v>223</v>
      </c>
      <c r="E2" s="322"/>
      <c r="F2" s="322"/>
      <c r="G2" s="322"/>
      <c r="H2" s="323"/>
      <c r="I2" s="324" t="s">
        <v>221</v>
      </c>
      <c r="J2" s="302" t="s">
        <v>275</v>
      </c>
      <c r="K2" s="77"/>
      <c r="L2" s="78"/>
      <c r="M2" s="78"/>
      <c r="N2" s="78"/>
      <c r="O2" s="78"/>
      <c r="P2" s="78"/>
      <c r="Q2" s="78"/>
    </row>
    <row r="3" spans="1:18" ht="30.75" customHeight="1" thickBot="1" x14ac:dyDescent="0.25">
      <c r="A3" s="312" t="s">
        <v>5</v>
      </c>
      <c r="B3" s="312"/>
      <c r="C3" s="160"/>
      <c r="D3" s="339" t="s">
        <v>231</v>
      </c>
      <c r="E3" s="363"/>
      <c r="F3" s="363"/>
      <c r="G3" s="363"/>
      <c r="H3" s="363"/>
      <c r="I3" s="325"/>
      <c r="J3" s="303"/>
      <c r="K3" s="78"/>
      <c r="L3" s="78"/>
      <c r="M3" s="78"/>
      <c r="N3" s="78"/>
      <c r="O3" s="78"/>
      <c r="P3" s="78"/>
      <c r="Q3" s="78"/>
      <c r="R3" s="78"/>
    </row>
    <row r="4" spans="1:18" ht="33" customHeight="1" thickBot="1" x14ac:dyDescent="0.25">
      <c r="A4" s="312" t="s">
        <v>7</v>
      </c>
      <c r="B4" s="312"/>
      <c r="C4" s="159">
        <f>COUNTA(B7:B206)-J5</f>
        <v>0</v>
      </c>
      <c r="D4" s="364"/>
      <c r="E4" s="365"/>
      <c r="F4" s="365"/>
      <c r="G4" s="365"/>
      <c r="H4" s="365"/>
      <c r="I4" s="326"/>
      <c r="J4" s="304"/>
      <c r="K4" s="78"/>
      <c r="L4" s="78"/>
      <c r="M4" s="78"/>
      <c r="N4" s="78"/>
      <c r="O4" s="78"/>
      <c r="P4" s="78"/>
      <c r="Q4" s="78"/>
      <c r="R4" s="78"/>
    </row>
    <row r="5" spans="1:18" ht="30" customHeight="1" thickBot="1" x14ac:dyDescent="0.25">
      <c r="A5" s="362" t="s">
        <v>6</v>
      </c>
      <c r="B5" s="362"/>
      <c r="C5" s="180">
        <f>COUNTIF(H7:H206, 1)</f>
        <v>0</v>
      </c>
      <c r="D5" s="366"/>
      <c r="E5" s="367"/>
      <c r="F5" s="367"/>
      <c r="G5" s="367"/>
      <c r="H5" s="367"/>
      <c r="I5" s="141" t="s">
        <v>132</v>
      </c>
      <c r="J5" s="145">
        <f>COUNTIF(H7:H206, 7)</f>
        <v>0</v>
      </c>
      <c r="K5" s="78"/>
      <c r="L5" s="78"/>
      <c r="M5" s="78"/>
      <c r="N5" s="78"/>
      <c r="O5" s="78"/>
      <c r="P5" s="78"/>
      <c r="Q5" s="78"/>
      <c r="R5" s="78"/>
    </row>
    <row r="6" spans="1:18" ht="48" customHeight="1" thickBot="1" x14ac:dyDescent="0.25">
      <c r="A6" s="176" t="s">
        <v>4</v>
      </c>
      <c r="B6" s="163" t="s">
        <v>0</v>
      </c>
      <c r="C6" s="164" t="s">
        <v>1</v>
      </c>
      <c r="D6" s="378" t="s">
        <v>232</v>
      </c>
      <c r="E6" s="380"/>
      <c r="F6" s="378" t="s">
        <v>233</v>
      </c>
      <c r="G6" s="380"/>
      <c r="H6" s="165" t="s">
        <v>17</v>
      </c>
      <c r="I6" s="378" t="s">
        <v>3</v>
      </c>
      <c r="J6" s="379"/>
      <c r="K6" s="79"/>
      <c r="L6" s="78"/>
      <c r="M6" s="78"/>
      <c r="N6" s="78"/>
      <c r="O6" s="78"/>
      <c r="P6" s="78"/>
      <c r="Q6" s="78"/>
      <c r="R6" s="78"/>
    </row>
    <row r="7" spans="1:18" ht="24.95" customHeight="1" x14ac:dyDescent="0.2">
      <c r="A7" s="177">
        <v>1</v>
      </c>
      <c r="B7" s="244"/>
      <c r="C7" s="168"/>
      <c r="D7" s="381"/>
      <c r="E7" s="381"/>
      <c r="F7" s="381"/>
      <c r="G7" s="381"/>
      <c r="H7" s="182"/>
      <c r="I7" s="385"/>
      <c r="J7" s="386"/>
      <c r="K7" s="78"/>
      <c r="L7" s="78"/>
      <c r="M7" s="78"/>
      <c r="N7" s="78"/>
      <c r="O7" s="78"/>
      <c r="P7" s="78"/>
      <c r="Q7" s="78"/>
      <c r="R7" s="78"/>
    </row>
    <row r="8" spans="1:18" ht="24.95" customHeight="1" x14ac:dyDescent="0.2">
      <c r="A8" s="8">
        <f t="shared" ref="A8:A71" si="0">1+A7</f>
        <v>2</v>
      </c>
      <c r="B8" s="134"/>
      <c r="C8" s="122"/>
      <c r="D8" s="382"/>
      <c r="E8" s="382"/>
      <c r="F8" s="382"/>
      <c r="G8" s="382"/>
      <c r="H8" s="113"/>
      <c r="I8" s="327"/>
      <c r="J8" s="328"/>
      <c r="K8" s="78"/>
      <c r="L8" s="78"/>
      <c r="M8" s="78"/>
      <c r="N8" s="78"/>
      <c r="O8" s="78"/>
      <c r="P8" s="78"/>
      <c r="Q8" s="78"/>
      <c r="R8" s="78"/>
    </row>
    <row r="9" spans="1:18" ht="24.95" customHeight="1" x14ac:dyDescent="0.2">
      <c r="A9" s="8">
        <f t="shared" si="0"/>
        <v>3</v>
      </c>
      <c r="B9" s="134"/>
      <c r="C9" s="122"/>
      <c r="D9" s="382"/>
      <c r="E9" s="382"/>
      <c r="F9" s="382"/>
      <c r="G9" s="382"/>
      <c r="H9" s="113"/>
      <c r="I9" s="327"/>
      <c r="J9" s="328"/>
      <c r="K9" s="78"/>
      <c r="L9" s="78"/>
      <c r="M9" s="78"/>
      <c r="N9" s="78"/>
      <c r="O9" s="78"/>
      <c r="P9" s="78"/>
      <c r="Q9" s="78"/>
      <c r="R9" s="78"/>
    </row>
    <row r="10" spans="1:18" ht="24.95" customHeight="1" x14ac:dyDescent="0.2">
      <c r="A10" s="8">
        <f t="shared" si="0"/>
        <v>4</v>
      </c>
      <c r="B10" s="134"/>
      <c r="C10" s="122"/>
      <c r="D10" s="382"/>
      <c r="E10" s="382"/>
      <c r="F10" s="382"/>
      <c r="G10" s="382"/>
      <c r="H10" s="113"/>
      <c r="I10" s="327"/>
      <c r="J10" s="328"/>
      <c r="K10" s="78"/>
      <c r="L10" s="78"/>
      <c r="M10" s="78"/>
      <c r="N10" s="78"/>
      <c r="O10" s="78"/>
      <c r="P10" s="78"/>
      <c r="Q10" s="78"/>
    </row>
    <row r="11" spans="1:18" ht="24.95" customHeight="1" x14ac:dyDescent="0.2">
      <c r="A11" s="8">
        <f t="shared" si="0"/>
        <v>5</v>
      </c>
      <c r="B11" s="134"/>
      <c r="C11" s="122"/>
      <c r="D11" s="382"/>
      <c r="E11" s="382"/>
      <c r="F11" s="382"/>
      <c r="G11" s="382"/>
      <c r="H11" s="113"/>
      <c r="I11" s="327"/>
      <c r="J11" s="328"/>
      <c r="K11" s="78"/>
      <c r="L11" s="78"/>
      <c r="M11" s="78"/>
      <c r="N11" s="78"/>
      <c r="O11" s="78"/>
      <c r="P11" s="78"/>
      <c r="Q11" s="78"/>
    </row>
    <row r="12" spans="1:18" ht="24.95" customHeight="1" x14ac:dyDescent="0.2">
      <c r="A12" s="8">
        <f t="shared" si="0"/>
        <v>6</v>
      </c>
      <c r="B12" s="134"/>
      <c r="C12" s="122"/>
      <c r="D12" s="382"/>
      <c r="E12" s="382"/>
      <c r="F12" s="382"/>
      <c r="G12" s="382"/>
      <c r="H12" s="113"/>
      <c r="I12" s="327"/>
      <c r="J12" s="328"/>
      <c r="K12" s="78"/>
      <c r="L12" s="78"/>
      <c r="M12" s="78"/>
      <c r="N12" s="78"/>
      <c r="O12" s="78"/>
      <c r="P12" s="78"/>
      <c r="Q12" s="78"/>
    </row>
    <row r="13" spans="1:18" ht="24.95" customHeight="1" x14ac:dyDescent="0.2">
      <c r="A13" s="8">
        <f t="shared" si="0"/>
        <v>7</v>
      </c>
      <c r="B13" s="134"/>
      <c r="C13" s="122"/>
      <c r="D13" s="382"/>
      <c r="E13" s="382"/>
      <c r="F13" s="382"/>
      <c r="G13" s="382"/>
      <c r="H13" s="113"/>
      <c r="I13" s="327"/>
      <c r="J13" s="328"/>
      <c r="K13" s="78"/>
      <c r="L13" s="78"/>
      <c r="M13" s="78"/>
      <c r="N13" s="78"/>
      <c r="O13" s="78"/>
      <c r="P13" s="78"/>
      <c r="Q13" s="78"/>
    </row>
    <row r="14" spans="1:18" ht="24.95" customHeight="1" x14ac:dyDescent="0.2">
      <c r="A14" s="8">
        <f t="shared" si="0"/>
        <v>8</v>
      </c>
      <c r="B14" s="134"/>
      <c r="C14" s="122"/>
      <c r="D14" s="382"/>
      <c r="E14" s="382"/>
      <c r="F14" s="382"/>
      <c r="G14" s="382"/>
      <c r="H14" s="113"/>
      <c r="I14" s="327"/>
      <c r="J14" s="328"/>
      <c r="K14" s="78"/>
      <c r="L14" s="78"/>
      <c r="M14" s="78"/>
      <c r="N14" s="78"/>
      <c r="O14" s="78"/>
      <c r="P14" s="78"/>
      <c r="Q14" s="78"/>
    </row>
    <row r="15" spans="1:18" ht="24.95" customHeight="1" x14ac:dyDescent="0.2">
      <c r="A15" s="8">
        <f t="shared" si="0"/>
        <v>9</v>
      </c>
      <c r="B15" s="134"/>
      <c r="C15" s="122"/>
      <c r="D15" s="382"/>
      <c r="E15" s="382"/>
      <c r="F15" s="382"/>
      <c r="G15" s="382"/>
      <c r="H15" s="113"/>
      <c r="I15" s="327"/>
      <c r="J15" s="328"/>
      <c r="K15" s="78"/>
      <c r="L15" s="78"/>
      <c r="M15" s="78"/>
      <c r="N15" s="78"/>
      <c r="O15" s="78"/>
      <c r="P15" s="78"/>
      <c r="Q15" s="78"/>
    </row>
    <row r="16" spans="1:18" ht="24.95" customHeight="1" x14ac:dyDescent="0.2">
      <c r="A16" s="8">
        <f t="shared" si="0"/>
        <v>10</v>
      </c>
      <c r="B16" s="134"/>
      <c r="C16" s="122"/>
      <c r="D16" s="382"/>
      <c r="E16" s="382"/>
      <c r="F16" s="382"/>
      <c r="G16" s="382"/>
      <c r="H16" s="113"/>
      <c r="I16" s="327"/>
      <c r="J16" s="328"/>
      <c r="K16" s="78"/>
      <c r="L16" s="78"/>
      <c r="M16" s="78"/>
      <c r="N16" s="78"/>
      <c r="O16" s="78"/>
      <c r="P16" s="78"/>
      <c r="Q16" s="78"/>
    </row>
    <row r="17" spans="1:17" ht="24.95" customHeight="1" x14ac:dyDescent="0.2">
      <c r="A17" s="8">
        <f t="shared" si="0"/>
        <v>11</v>
      </c>
      <c r="B17" s="134"/>
      <c r="C17" s="122"/>
      <c r="D17" s="382"/>
      <c r="E17" s="382"/>
      <c r="F17" s="382"/>
      <c r="G17" s="382"/>
      <c r="H17" s="113"/>
      <c r="I17" s="327"/>
      <c r="J17" s="328"/>
      <c r="K17" s="78"/>
      <c r="L17" s="78"/>
      <c r="M17" s="78"/>
      <c r="N17" s="78"/>
      <c r="O17" s="78"/>
      <c r="P17" s="78"/>
      <c r="Q17" s="78"/>
    </row>
    <row r="18" spans="1:17" ht="24.95" customHeight="1" x14ac:dyDescent="0.2">
      <c r="A18" s="8">
        <f t="shared" si="0"/>
        <v>12</v>
      </c>
      <c r="B18" s="134"/>
      <c r="C18" s="122"/>
      <c r="D18" s="382"/>
      <c r="E18" s="382"/>
      <c r="F18" s="382"/>
      <c r="G18" s="382"/>
      <c r="H18" s="113"/>
      <c r="I18" s="327"/>
      <c r="J18" s="328"/>
      <c r="K18" s="78"/>
      <c r="L18" s="78"/>
      <c r="M18" s="78"/>
      <c r="N18" s="78"/>
      <c r="O18" s="78"/>
      <c r="P18" s="78"/>
      <c r="Q18" s="78"/>
    </row>
    <row r="19" spans="1:17" ht="24.95" customHeight="1" x14ac:dyDescent="0.2">
      <c r="A19" s="8">
        <f t="shared" si="0"/>
        <v>13</v>
      </c>
      <c r="B19" s="134"/>
      <c r="C19" s="122"/>
      <c r="D19" s="382"/>
      <c r="E19" s="382"/>
      <c r="F19" s="382"/>
      <c r="G19" s="382"/>
      <c r="H19" s="113"/>
      <c r="I19" s="327"/>
      <c r="J19" s="328"/>
      <c r="K19" s="78"/>
      <c r="L19" s="78"/>
      <c r="M19" s="78"/>
      <c r="N19" s="78"/>
      <c r="O19" s="78"/>
      <c r="P19" s="78"/>
      <c r="Q19" s="78"/>
    </row>
    <row r="20" spans="1:17" ht="24.95" customHeight="1" x14ac:dyDescent="0.2">
      <c r="A20" s="8">
        <f t="shared" si="0"/>
        <v>14</v>
      </c>
      <c r="B20" s="134"/>
      <c r="C20" s="122"/>
      <c r="D20" s="382"/>
      <c r="E20" s="382"/>
      <c r="F20" s="382"/>
      <c r="G20" s="382"/>
      <c r="H20" s="113"/>
      <c r="I20" s="327"/>
      <c r="J20" s="328"/>
      <c r="K20" s="78"/>
      <c r="L20" s="78"/>
      <c r="M20" s="78"/>
      <c r="N20" s="78"/>
      <c r="O20" s="78"/>
      <c r="P20" s="78"/>
      <c r="Q20" s="78"/>
    </row>
    <row r="21" spans="1:17" ht="24.95" customHeight="1" x14ac:dyDescent="0.2">
      <c r="A21" s="8">
        <f t="shared" si="0"/>
        <v>15</v>
      </c>
      <c r="B21" s="134"/>
      <c r="C21" s="122"/>
      <c r="D21" s="382"/>
      <c r="E21" s="382"/>
      <c r="F21" s="382"/>
      <c r="G21" s="382"/>
      <c r="H21" s="113"/>
      <c r="I21" s="327"/>
      <c r="J21" s="328"/>
      <c r="K21" s="78"/>
      <c r="L21" s="78"/>
      <c r="M21" s="78"/>
      <c r="N21" s="78"/>
      <c r="O21" s="78"/>
      <c r="P21" s="78"/>
      <c r="Q21" s="78"/>
    </row>
    <row r="22" spans="1:17" ht="24.95" customHeight="1" x14ac:dyDescent="0.2">
      <c r="A22" s="8">
        <f t="shared" si="0"/>
        <v>16</v>
      </c>
      <c r="B22" s="134"/>
      <c r="C22" s="122"/>
      <c r="D22" s="382"/>
      <c r="E22" s="382"/>
      <c r="F22" s="382"/>
      <c r="G22" s="382"/>
      <c r="H22" s="113"/>
      <c r="I22" s="327"/>
      <c r="J22" s="328"/>
      <c r="K22" s="78"/>
      <c r="L22" s="78"/>
      <c r="M22" s="78"/>
      <c r="N22" s="78"/>
      <c r="O22" s="78"/>
      <c r="P22" s="78"/>
      <c r="Q22" s="78"/>
    </row>
    <row r="23" spans="1:17" ht="24.95" customHeight="1" x14ac:dyDescent="0.2">
      <c r="A23" s="8">
        <f t="shared" si="0"/>
        <v>17</v>
      </c>
      <c r="B23" s="134"/>
      <c r="C23" s="122"/>
      <c r="D23" s="382"/>
      <c r="E23" s="382"/>
      <c r="F23" s="382"/>
      <c r="G23" s="382"/>
      <c r="H23" s="113"/>
      <c r="I23" s="327"/>
      <c r="J23" s="328"/>
      <c r="K23" s="78"/>
      <c r="L23" s="78"/>
      <c r="M23" s="78"/>
      <c r="N23" s="78"/>
      <c r="O23" s="78"/>
      <c r="P23" s="78"/>
      <c r="Q23" s="78"/>
    </row>
    <row r="24" spans="1:17" ht="24.95" customHeight="1" x14ac:dyDescent="0.2">
      <c r="A24" s="8">
        <f t="shared" si="0"/>
        <v>18</v>
      </c>
      <c r="B24" s="134"/>
      <c r="C24" s="122"/>
      <c r="D24" s="382"/>
      <c r="E24" s="382"/>
      <c r="F24" s="382"/>
      <c r="G24" s="382"/>
      <c r="H24" s="113"/>
      <c r="I24" s="327"/>
      <c r="J24" s="328"/>
      <c r="K24" s="78"/>
      <c r="L24" s="78"/>
      <c r="M24" s="78"/>
      <c r="N24" s="78"/>
      <c r="O24" s="78"/>
      <c r="P24" s="78"/>
      <c r="Q24" s="78"/>
    </row>
    <row r="25" spans="1:17" ht="24.95" customHeight="1" x14ac:dyDescent="0.2">
      <c r="A25" s="8">
        <f t="shared" si="0"/>
        <v>19</v>
      </c>
      <c r="B25" s="134"/>
      <c r="C25" s="122"/>
      <c r="D25" s="382"/>
      <c r="E25" s="382"/>
      <c r="F25" s="382"/>
      <c r="G25" s="382"/>
      <c r="H25" s="113"/>
      <c r="I25" s="327"/>
      <c r="J25" s="328"/>
      <c r="K25" s="78"/>
      <c r="L25" s="78"/>
      <c r="M25" s="78"/>
      <c r="N25" s="78"/>
      <c r="O25" s="78"/>
      <c r="P25" s="78"/>
      <c r="Q25" s="78"/>
    </row>
    <row r="26" spans="1:17" ht="24.95" customHeight="1" x14ac:dyDescent="0.2">
      <c r="A26" s="8">
        <f t="shared" si="0"/>
        <v>20</v>
      </c>
      <c r="B26" s="134"/>
      <c r="C26" s="122"/>
      <c r="D26" s="382"/>
      <c r="E26" s="382"/>
      <c r="F26" s="382"/>
      <c r="G26" s="382"/>
      <c r="H26" s="113"/>
      <c r="I26" s="327"/>
      <c r="J26" s="328"/>
      <c r="K26" s="78"/>
      <c r="L26" s="78"/>
      <c r="M26" s="78"/>
      <c r="N26" s="78"/>
      <c r="O26" s="78"/>
      <c r="P26" s="78"/>
      <c r="Q26" s="78"/>
    </row>
    <row r="27" spans="1:17" ht="24.95" customHeight="1" x14ac:dyDescent="0.2">
      <c r="A27" s="8">
        <f t="shared" si="0"/>
        <v>21</v>
      </c>
      <c r="B27" s="131"/>
      <c r="C27" s="122"/>
      <c r="D27" s="382"/>
      <c r="E27" s="382"/>
      <c r="F27" s="382"/>
      <c r="G27" s="382"/>
      <c r="H27" s="113"/>
      <c r="I27" s="327"/>
      <c r="J27" s="328"/>
      <c r="K27" s="78"/>
      <c r="L27" s="78"/>
      <c r="M27" s="78"/>
      <c r="N27" s="78"/>
      <c r="O27" s="78"/>
      <c r="P27" s="78"/>
      <c r="Q27" s="78"/>
    </row>
    <row r="28" spans="1:17" ht="24.95" customHeight="1" x14ac:dyDescent="0.2">
      <c r="A28" s="8">
        <f t="shared" si="0"/>
        <v>22</v>
      </c>
      <c r="B28" s="131"/>
      <c r="C28" s="122"/>
      <c r="D28" s="382"/>
      <c r="E28" s="382"/>
      <c r="F28" s="382"/>
      <c r="G28" s="382"/>
      <c r="H28" s="113"/>
      <c r="I28" s="327"/>
      <c r="J28" s="328"/>
      <c r="K28" s="78"/>
      <c r="L28" s="78"/>
      <c r="M28" s="78"/>
      <c r="N28" s="78"/>
      <c r="O28" s="78"/>
      <c r="P28" s="78"/>
      <c r="Q28" s="78"/>
    </row>
    <row r="29" spans="1:17" ht="24.95" customHeight="1" x14ac:dyDescent="0.2">
      <c r="A29" s="8">
        <f t="shared" si="0"/>
        <v>23</v>
      </c>
      <c r="B29" s="131"/>
      <c r="C29" s="122"/>
      <c r="D29" s="382"/>
      <c r="E29" s="382"/>
      <c r="F29" s="382"/>
      <c r="G29" s="382"/>
      <c r="H29" s="113"/>
      <c r="I29" s="327"/>
      <c r="J29" s="328"/>
      <c r="K29" s="78"/>
      <c r="L29" s="78"/>
      <c r="M29" s="78"/>
      <c r="N29" s="78"/>
      <c r="O29" s="78"/>
      <c r="P29" s="78"/>
      <c r="Q29" s="78"/>
    </row>
    <row r="30" spans="1:17" ht="24.95" customHeight="1" x14ac:dyDescent="0.2">
      <c r="A30" s="8">
        <f t="shared" si="0"/>
        <v>24</v>
      </c>
      <c r="B30" s="131"/>
      <c r="C30" s="122"/>
      <c r="D30" s="382"/>
      <c r="E30" s="382"/>
      <c r="F30" s="382"/>
      <c r="G30" s="382"/>
      <c r="H30" s="113"/>
      <c r="I30" s="327"/>
      <c r="J30" s="328"/>
      <c r="K30" s="78"/>
      <c r="L30" s="78"/>
      <c r="M30" s="78"/>
      <c r="N30" s="78"/>
      <c r="O30" s="78"/>
      <c r="P30" s="78"/>
      <c r="Q30" s="78"/>
    </row>
    <row r="31" spans="1:17" ht="24.95" customHeight="1" x14ac:dyDescent="0.2">
      <c r="A31" s="8">
        <f t="shared" si="0"/>
        <v>25</v>
      </c>
      <c r="B31" s="131"/>
      <c r="C31" s="122"/>
      <c r="D31" s="382"/>
      <c r="E31" s="382"/>
      <c r="F31" s="382"/>
      <c r="G31" s="382"/>
      <c r="H31" s="113"/>
      <c r="I31" s="327"/>
      <c r="J31" s="328"/>
      <c r="K31" s="78"/>
      <c r="L31" s="78"/>
      <c r="M31" s="78"/>
      <c r="N31" s="78"/>
      <c r="O31" s="78"/>
      <c r="P31" s="78"/>
      <c r="Q31" s="78"/>
    </row>
    <row r="32" spans="1:17" ht="24.95" customHeight="1" x14ac:dyDescent="0.2">
      <c r="A32" s="8">
        <f t="shared" si="0"/>
        <v>26</v>
      </c>
      <c r="B32" s="131"/>
      <c r="C32" s="122"/>
      <c r="D32" s="382"/>
      <c r="E32" s="382"/>
      <c r="F32" s="382"/>
      <c r="G32" s="382"/>
      <c r="H32" s="113"/>
      <c r="I32" s="327"/>
      <c r="J32" s="328"/>
      <c r="K32" s="78"/>
      <c r="L32" s="78"/>
      <c r="M32" s="78"/>
      <c r="N32" s="78"/>
      <c r="O32" s="78"/>
      <c r="P32" s="78"/>
      <c r="Q32" s="78"/>
    </row>
    <row r="33" spans="1:17" ht="24.95" customHeight="1" x14ac:dyDescent="0.2">
      <c r="A33" s="8">
        <f t="shared" si="0"/>
        <v>27</v>
      </c>
      <c r="B33" s="131"/>
      <c r="C33" s="122"/>
      <c r="D33" s="382"/>
      <c r="E33" s="382"/>
      <c r="F33" s="382"/>
      <c r="G33" s="382"/>
      <c r="H33" s="113"/>
      <c r="I33" s="327"/>
      <c r="J33" s="328"/>
      <c r="K33" s="78"/>
      <c r="L33" s="78"/>
      <c r="M33" s="78"/>
      <c r="N33" s="78"/>
      <c r="O33" s="78"/>
      <c r="P33" s="78"/>
      <c r="Q33" s="78"/>
    </row>
    <row r="34" spans="1:17" ht="24.95" customHeight="1" x14ac:dyDescent="0.2">
      <c r="A34" s="8">
        <f t="shared" si="0"/>
        <v>28</v>
      </c>
      <c r="B34" s="131"/>
      <c r="C34" s="122"/>
      <c r="D34" s="382"/>
      <c r="E34" s="382"/>
      <c r="F34" s="382"/>
      <c r="G34" s="382"/>
      <c r="H34" s="113"/>
      <c r="I34" s="327"/>
      <c r="J34" s="328"/>
      <c r="K34" s="78"/>
      <c r="L34" s="78"/>
      <c r="M34" s="78"/>
      <c r="N34" s="78"/>
      <c r="O34" s="78"/>
      <c r="P34" s="78"/>
      <c r="Q34" s="78"/>
    </row>
    <row r="35" spans="1:17" ht="24.95" customHeight="1" x14ac:dyDescent="0.2">
      <c r="A35" s="8">
        <f t="shared" si="0"/>
        <v>29</v>
      </c>
      <c r="B35" s="131"/>
      <c r="C35" s="122"/>
      <c r="D35" s="382"/>
      <c r="E35" s="382"/>
      <c r="F35" s="382"/>
      <c r="G35" s="382"/>
      <c r="H35" s="113"/>
      <c r="I35" s="327"/>
      <c r="J35" s="328"/>
      <c r="K35" s="78"/>
      <c r="L35" s="78"/>
      <c r="M35" s="78"/>
      <c r="N35" s="78"/>
      <c r="O35" s="78"/>
      <c r="P35" s="78"/>
      <c r="Q35" s="78"/>
    </row>
    <row r="36" spans="1:17" ht="24.95" customHeight="1" x14ac:dyDescent="0.2">
      <c r="A36" s="8">
        <f t="shared" si="0"/>
        <v>30</v>
      </c>
      <c r="B36" s="131"/>
      <c r="C36" s="122"/>
      <c r="D36" s="382"/>
      <c r="E36" s="382"/>
      <c r="F36" s="382"/>
      <c r="G36" s="382"/>
      <c r="H36" s="113"/>
      <c r="I36" s="327"/>
      <c r="J36" s="328"/>
      <c r="K36" s="78"/>
      <c r="L36" s="78"/>
      <c r="M36" s="78"/>
      <c r="N36" s="78"/>
      <c r="O36" s="78"/>
      <c r="P36" s="78"/>
      <c r="Q36" s="78"/>
    </row>
    <row r="37" spans="1:17" ht="24.95" customHeight="1" x14ac:dyDescent="0.2">
      <c r="A37" s="8">
        <f t="shared" si="0"/>
        <v>31</v>
      </c>
      <c r="B37" s="131"/>
      <c r="C37" s="122"/>
      <c r="D37" s="382"/>
      <c r="E37" s="382"/>
      <c r="F37" s="382"/>
      <c r="G37" s="382"/>
      <c r="H37" s="113"/>
      <c r="I37" s="327"/>
      <c r="J37" s="328"/>
      <c r="K37" s="78"/>
      <c r="L37" s="78"/>
      <c r="M37" s="78"/>
      <c r="N37" s="78"/>
      <c r="O37" s="78"/>
      <c r="P37" s="78"/>
      <c r="Q37" s="78"/>
    </row>
    <row r="38" spans="1:17" ht="24.95" customHeight="1" x14ac:dyDescent="0.2">
      <c r="A38" s="8">
        <f t="shared" si="0"/>
        <v>32</v>
      </c>
      <c r="B38" s="131"/>
      <c r="C38" s="122"/>
      <c r="D38" s="382"/>
      <c r="E38" s="382"/>
      <c r="F38" s="382"/>
      <c r="G38" s="382"/>
      <c r="H38" s="113"/>
      <c r="I38" s="327"/>
      <c r="J38" s="328"/>
      <c r="K38" s="78"/>
      <c r="L38" s="78"/>
      <c r="M38" s="78"/>
      <c r="N38" s="78"/>
      <c r="O38" s="78"/>
      <c r="P38" s="78"/>
      <c r="Q38" s="78"/>
    </row>
    <row r="39" spans="1:17" ht="24.95" customHeight="1" x14ac:dyDescent="0.2">
      <c r="A39" s="8">
        <f t="shared" si="0"/>
        <v>33</v>
      </c>
      <c r="B39" s="131"/>
      <c r="C39" s="122"/>
      <c r="D39" s="382"/>
      <c r="E39" s="382"/>
      <c r="F39" s="382"/>
      <c r="G39" s="382"/>
      <c r="H39" s="113"/>
      <c r="I39" s="327"/>
      <c r="J39" s="328"/>
      <c r="K39" s="78"/>
      <c r="L39" s="78"/>
      <c r="M39" s="78"/>
      <c r="N39" s="78"/>
      <c r="O39" s="78"/>
      <c r="P39" s="78"/>
      <c r="Q39" s="78"/>
    </row>
    <row r="40" spans="1:17" ht="24.95" customHeight="1" x14ac:dyDescent="0.2">
      <c r="A40" s="8">
        <f t="shared" si="0"/>
        <v>34</v>
      </c>
      <c r="B40" s="131"/>
      <c r="C40" s="122"/>
      <c r="D40" s="382"/>
      <c r="E40" s="382"/>
      <c r="F40" s="382"/>
      <c r="G40" s="382"/>
      <c r="H40" s="113"/>
      <c r="I40" s="327"/>
      <c r="J40" s="328"/>
      <c r="K40" s="78"/>
      <c r="L40" s="78"/>
      <c r="M40" s="78"/>
      <c r="N40" s="78"/>
      <c r="O40" s="78"/>
      <c r="P40" s="78"/>
      <c r="Q40" s="78"/>
    </row>
    <row r="41" spans="1:17" ht="24.95" customHeight="1" x14ac:dyDescent="0.2">
      <c r="A41" s="8">
        <f t="shared" si="0"/>
        <v>35</v>
      </c>
      <c r="B41" s="131"/>
      <c r="C41" s="122"/>
      <c r="D41" s="382"/>
      <c r="E41" s="382"/>
      <c r="F41" s="382"/>
      <c r="G41" s="382"/>
      <c r="H41" s="113"/>
      <c r="I41" s="327"/>
      <c r="J41" s="328"/>
      <c r="K41" s="78"/>
      <c r="L41" s="78"/>
      <c r="M41" s="78"/>
      <c r="N41" s="78"/>
      <c r="O41" s="78"/>
      <c r="P41" s="78"/>
      <c r="Q41" s="78"/>
    </row>
    <row r="42" spans="1:17" ht="24.95" customHeight="1" x14ac:dyDescent="0.2">
      <c r="A42" s="8">
        <f t="shared" si="0"/>
        <v>36</v>
      </c>
      <c r="B42" s="131"/>
      <c r="C42" s="122"/>
      <c r="D42" s="382"/>
      <c r="E42" s="382"/>
      <c r="F42" s="382"/>
      <c r="G42" s="382"/>
      <c r="H42" s="113"/>
      <c r="I42" s="327"/>
      <c r="J42" s="328"/>
      <c r="K42" s="78"/>
      <c r="L42" s="78"/>
      <c r="M42" s="78"/>
      <c r="N42" s="78"/>
      <c r="O42" s="78"/>
      <c r="P42" s="78"/>
      <c r="Q42" s="78"/>
    </row>
    <row r="43" spans="1:17" ht="24.95" customHeight="1" x14ac:dyDescent="0.2">
      <c r="A43" s="8">
        <f t="shared" si="0"/>
        <v>37</v>
      </c>
      <c r="B43" s="131"/>
      <c r="C43" s="122"/>
      <c r="D43" s="382"/>
      <c r="E43" s="382"/>
      <c r="F43" s="382"/>
      <c r="G43" s="382"/>
      <c r="H43" s="113"/>
      <c r="I43" s="327"/>
      <c r="J43" s="328"/>
      <c r="K43" s="78"/>
      <c r="L43" s="78"/>
      <c r="M43" s="78"/>
      <c r="N43" s="78"/>
      <c r="O43" s="78"/>
      <c r="P43" s="78"/>
      <c r="Q43" s="78"/>
    </row>
    <row r="44" spans="1:17" ht="24.95" customHeight="1" x14ac:dyDescent="0.2">
      <c r="A44" s="8">
        <f t="shared" si="0"/>
        <v>38</v>
      </c>
      <c r="B44" s="131"/>
      <c r="C44" s="122"/>
      <c r="D44" s="382"/>
      <c r="E44" s="382"/>
      <c r="F44" s="382"/>
      <c r="G44" s="382"/>
      <c r="H44" s="113"/>
      <c r="I44" s="327"/>
      <c r="J44" s="328"/>
      <c r="K44" s="78"/>
      <c r="L44" s="78"/>
      <c r="M44" s="78"/>
      <c r="N44" s="78"/>
      <c r="O44" s="78"/>
      <c r="P44" s="78"/>
      <c r="Q44" s="78"/>
    </row>
    <row r="45" spans="1:17" ht="24.95" customHeight="1" x14ac:dyDescent="0.2">
      <c r="A45" s="8">
        <f t="shared" si="0"/>
        <v>39</v>
      </c>
      <c r="B45" s="131"/>
      <c r="C45" s="122"/>
      <c r="D45" s="382"/>
      <c r="E45" s="382"/>
      <c r="F45" s="382"/>
      <c r="G45" s="382"/>
      <c r="H45" s="113"/>
      <c r="I45" s="327"/>
      <c r="J45" s="328"/>
      <c r="K45" s="78"/>
      <c r="L45" s="78"/>
      <c r="M45" s="78"/>
      <c r="N45" s="78"/>
      <c r="O45" s="78"/>
      <c r="P45" s="78"/>
      <c r="Q45" s="78"/>
    </row>
    <row r="46" spans="1:17" ht="24.95" customHeight="1" x14ac:dyDescent="0.2">
      <c r="A46" s="8">
        <f t="shared" si="0"/>
        <v>40</v>
      </c>
      <c r="B46" s="131"/>
      <c r="C46" s="122"/>
      <c r="D46" s="382"/>
      <c r="E46" s="382"/>
      <c r="F46" s="382"/>
      <c r="G46" s="382"/>
      <c r="H46" s="113"/>
      <c r="I46" s="327"/>
      <c r="J46" s="328"/>
      <c r="K46" s="78"/>
      <c r="L46" s="78"/>
      <c r="M46" s="78"/>
      <c r="N46" s="78"/>
      <c r="O46" s="78"/>
      <c r="P46" s="78"/>
      <c r="Q46" s="78"/>
    </row>
    <row r="47" spans="1:17" ht="24.95" customHeight="1" x14ac:dyDescent="0.2">
      <c r="A47" s="8">
        <f t="shared" si="0"/>
        <v>41</v>
      </c>
      <c r="B47" s="131"/>
      <c r="C47" s="122"/>
      <c r="D47" s="382"/>
      <c r="E47" s="382"/>
      <c r="F47" s="382"/>
      <c r="G47" s="382"/>
      <c r="H47" s="113"/>
      <c r="I47" s="327"/>
      <c r="J47" s="328"/>
      <c r="K47" s="78"/>
      <c r="L47" s="78"/>
      <c r="M47" s="78"/>
      <c r="N47" s="78"/>
      <c r="O47" s="78"/>
      <c r="P47" s="78"/>
      <c r="Q47" s="78"/>
    </row>
    <row r="48" spans="1:17" ht="24.95" customHeight="1" x14ac:dyDescent="0.2">
      <c r="A48" s="8">
        <f t="shared" si="0"/>
        <v>42</v>
      </c>
      <c r="B48" s="131"/>
      <c r="C48" s="122"/>
      <c r="D48" s="382"/>
      <c r="E48" s="382"/>
      <c r="F48" s="382"/>
      <c r="G48" s="382"/>
      <c r="H48" s="113"/>
      <c r="I48" s="327"/>
      <c r="J48" s="328"/>
      <c r="K48" s="78"/>
      <c r="L48" s="78"/>
      <c r="M48" s="78"/>
      <c r="N48" s="78"/>
      <c r="O48" s="78"/>
      <c r="P48" s="78"/>
      <c r="Q48" s="78"/>
    </row>
    <row r="49" spans="1:17" ht="24.95" customHeight="1" x14ac:dyDescent="0.2">
      <c r="A49" s="8">
        <f t="shared" si="0"/>
        <v>43</v>
      </c>
      <c r="B49" s="131"/>
      <c r="C49" s="122"/>
      <c r="D49" s="382"/>
      <c r="E49" s="382"/>
      <c r="F49" s="382"/>
      <c r="G49" s="382"/>
      <c r="H49" s="113"/>
      <c r="I49" s="327"/>
      <c r="J49" s="328"/>
      <c r="K49" s="78"/>
      <c r="L49" s="78"/>
      <c r="M49" s="78"/>
      <c r="N49" s="78"/>
      <c r="O49" s="78"/>
      <c r="P49" s="78"/>
      <c r="Q49" s="78"/>
    </row>
    <row r="50" spans="1:17" ht="24.95" customHeight="1" x14ac:dyDescent="0.2">
      <c r="A50" s="8">
        <f t="shared" si="0"/>
        <v>44</v>
      </c>
      <c r="B50" s="131"/>
      <c r="C50" s="122"/>
      <c r="D50" s="382"/>
      <c r="E50" s="382"/>
      <c r="F50" s="382"/>
      <c r="G50" s="382"/>
      <c r="H50" s="113"/>
      <c r="I50" s="327"/>
      <c r="J50" s="328"/>
      <c r="K50" s="78"/>
      <c r="L50" s="78"/>
      <c r="M50" s="78"/>
      <c r="N50" s="78"/>
      <c r="O50" s="78"/>
      <c r="P50" s="78"/>
      <c r="Q50" s="78"/>
    </row>
    <row r="51" spans="1:17" ht="24.95" customHeight="1" x14ac:dyDescent="0.2">
      <c r="A51" s="8">
        <f t="shared" si="0"/>
        <v>45</v>
      </c>
      <c r="B51" s="131"/>
      <c r="C51" s="122"/>
      <c r="D51" s="382"/>
      <c r="E51" s="382"/>
      <c r="F51" s="382"/>
      <c r="G51" s="382"/>
      <c r="H51" s="113"/>
      <c r="I51" s="327"/>
      <c r="J51" s="328"/>
      <c r="K51" s="78"/>
      <c r="L51" s="78"/>
      <c r="M51" s="78"/>
      <c r="N51" s="78"/>
      <c r="O51" s="78"/>
      <c r="P51" s="78"/>
      <c r="Q51" s="78"/>
    </row>
    <row r="52" spans="1:17" ht="24.95" customHeight="1" x14ac:dyDescent="0.2">
      <c r="A52" s="8">
        <f t="shared" si="0"/>
        <v>46</v>
      </c>
      <c r="B52" s="131"/>
      <c r="C52" s="122"/>
      <c r="D52" s="382"/>
      <c r="E52" s="382"/>
      <c r="F52" s="382"/>
      <c r="G52" s="382"/>
      <c r="H52" s="113"/>
      <c r="I52" s="327"/>
      <c r="J52" s="328"/>
      <c r="K52" s="78"/>
      <c r="L52" s="78"/>
      <c r="M52" s="78"/>
      <c r="N52" s="78"/>
      <c r="O52" s="78"/>
      <c r="P52" s="78"/>
      <c r="Q52" s="78"/>
    </row>
    <row r="53" spans="1:17" ht="24.95" customHeight="1" x14ac:dyDescent="0.2">
      <c r="A53" s="8">
        <f t="shared" si="0"/>
        <v>47</v>
      </c>
      <c r="B53" s="131"/>
      <c r="C53" s="122"/>
      <c r="D53" s="382"/>
      <c r="E53" s="382"/>
      <c r="F53" s="382"/>
      <c r="G53" s="382"/>
      <c r="H53" s="113"/>
      <c r="I53" s="327"/>
      <c r="J53" s="328"/>
      <c r="K53" s="78"/>
      <c r="L53" s="78"/>
      <c r="M53" s="78"/>
      <c r="N53" s="78"/>
      <c r="O53" s="78"/>
      <c r="P53" s="78"/>
      <c r="Q53" s="78"/>
    </row>
    <row r="54" spans="1:17" ht="24.95" customHeight="1" x14ac:dyDescent="0.2">
      <c r="A54" s="8">
        <f t="shared" si="0"/>
        <v>48</v>
      </c>
      <c r="B54" s="131"/>
      <c r="C54" s="122"/>
      <c r="D54" s="382"/>
      <c r="E54" s="382"/>
      <c r="F54" s="382"/>
      <c r="G54" s="382"/>
      <c r="H54" s="113"/>
      <c r="I54" s="327"/>
      <c r="J54" s="328"/>
      <c r="K54" s="78"/>
      <c r="L54" s="78"/>
      <c r="M54" s="78"/>
      <c r="N54" s="78"/>
      <c r="O54" s="78"/>
      <c r="P54" s="78"/>
      <c r="Q54" s="78"/>
    </row>
    <row r="55" spans="1:17" ht="24.95" customHeight="1" x14ac:dyDescent="0.2">
      <c r="A55" s="8">
        <f t="shared" si="0"/>
        <v>49</v>
      </c>
      <c r="B55" s="131"/>
      <c r="C55" s="122"/>
      <c r="D55" s="382"/>
      <c r="E55" s="382"/>
      <c r="F55" s="382"/>
      <c r="G55" s="382"/>
      <c r="H55" s="113"/>
      <c r="I55" s="327"/>
      <c r="J55" s="328"/>
      <c r="K55" s="78"/>
      <c r="L55" s="78"/>
      <c r="M55" s="78"/>
      <c r="N55" s="78"/>
      <c r="O55" s="78"/>
      <c r="P55" s="78"/>
      <c r="Q55" s="78"/>
    </row>
    <row r="56" spans="1:17" ht="24.95" customHeight="1" x14ac:dyDescent="0.2">
      <c r="A56" s="8">
        <f t="shared" si="0"/>
        <v>50</v>
      </c>
      <c r="B56" s="131"/>
      <c r="C56" s="122"/>
      <c r="D56" s="382"/>
      <c r="E56" s="382"/>
      <c r="F56" s="382"/>
      <c r="G56" s="382"/>
      <c r="H56" s="113"/>
      <c r="I56" s="327"/>
      <c r="J56" s="328"/>
      <c r="K56" s="78"/>
      <c r="L56" s="78"/>
      <c r="M56" s="78"/>
      <c r="N56" s="78"/>
      <c r="O56" s="78"/>
      <c r="P56" s="78"/>
      <c r="Q56" s="78"/>
    </row>
    <row r="57" spans="1:17" ht="24.95" customHeight="1" x14ac:dyDescent="0.2">
      <c r="A57" s="8">
        <f t="shared" si="0"/>
        <v>51</v>
      </c>
      <c r="B57" s="131"/>
      <c r="C57" s="122"/>
      <c r="D57" s="382"/>
      <c r="E57" s="382"/>
      <c r="F57" s="382"/>
      <c r="G57" s="382"/>
      <c r="H57" s="113"/>
      <c r="I57" s="327"/>
      <c r="J57" s="328"/>
      <c r="K57" s="78"/>
      <c r="L57" s="78"/>
      <c r="M57" s="78"/>
      <c r="N57" s="78"/>
      <c r="O57" s="78"/>
      <c r="P57" s="78"/>
      <c r="Q57" s="78"/>
    </row>
    <row r="58" spans="1:17" ht="24.95" customHeight="1" x14ac:dyDescent="0.2">
      <c r="A58" s="8">
        <f t="shared" si="0"/>
        <v>52</v>
      </c>
      <c r="B58" s="131"/>
      <c r="C58" s="122"/>
      <c r="D58" s="382"/>
      <c r="E58" s="382"/>
      <c r="F58" s="382"/>
      <c r="G58" s="382"/>
      <c r="H58" s="113"/>
      <c r="I58" s="327"/>
      <c r="J58" s="328"/>
      <c r="K58" s="78"/>
      <c r="L58" s="78"/>
      <c r="M58" s="78"/>
      <c r="N58" s="78"/>
      <c r="O58" s="78"/>
      <c r="P58" s="78"/>
      <c r="Q58" s="78"/>
    </row>
    <row r="59" spans="1:17" ht="24.95" customHeight="1" x14ac:dyDescent="0.2">
      <c r="A59" s="8">
        <f t="shared" si="0"/>
        <v>53</v>
      </c>
      <c r="B59" s="131"/>
      <c r="C59" s="122"/>
      <c r="D59" s="382"/>
      <c r="E59" s="382"/>
      <c r="F59" s="382"/>
      <c r="G59" s="382"/>
      <c r="H59" s="113"/>
      <c r="I59" s="327"/>
      <c r="J59" s="328"/>
      <c r="K59" s="78"/>
      <c r="L59" s="78"/>
      <c r="M59" s="78"/>
      <c r="N59" s="78"/>
      <c r="O59" s="78"/>
      <c r="P59" s="78"/>
      <c r="Q59" s="78"/>
    </row>
    <row r="60" spans="1:17" ht="24.95" customHeight="1" x14ac:dyDescent="0.2">
      <c r="A60" s="8">
        <f t="shared" si="0"/>
        <v>54</v>
      </c>
      <c r="B60" s="131"/>
      <c r="C60" s="122"/>
      <c r="D60" s="382"/>
      <c r="E60" s="382"/>
      <c r="F60" s="382"/>
      <c r="G60" s="382"/>
      <c r="H60" s="113"/>
      <c r="I60" s="327"/>
      <c r="J60" s="328"/>
      <c r="K60" s="78"/>
      <c r="L60" s="78"/>
      <c r="M60" s="78"/>
      <c r="N60" s="78"/>
      <c r="O60" s="78"/>
      <c r="P60" s="78"/>
      <c r="Q60" s="78"/>
    </row>
    <row r="61" spans="1:17" ht="24.95" customHeight="1" x14ac:dyDescent="0.2">
      <c r="A61" s="8">
        <f t="shared" si="0"/>
        <v>55</v>
      </c>
      <c r="B61" s="131"/>
      <c r="C61" s="122"/>
      <c r="D61" s="382"/>
      <c r="E61" s="382"/>
      <c r="F61" s="382"/>
      <c r="G61" s="382"/>
      <c r="H61" s="113"/>
      <c r="I61" s="327"/>
      <c r="J61" s="328"/>
      <c r="K61" s="78"/>
      <c r="L61" s="78"/>
      <c r="M61" s="78"/>
      <c r="N61" s="78"/>
      <c r="O61" s="78"/>
      <c r="P61" s="78"/>
      <c r="Q61" s="78"/>
    </row>
    <row r="62" spans="1:17" ht="24.95" customHeight="1" x14ac:dyDescent="0.2">
      <c r="A62" s="8">
        <f t="shared" si="0"/>
        <v>56</v>
      </c>
      <c r="B62" s="131"/>
      <c r="C62" s="122"/>
      <c r="D62" s="382"/>
      <c r="E62" s="382"/>
      <c r="F62" s="382"/>
      <c r="G62" s="382"/>
      <c r="H62" s="113"/>
      <c r="I62" s="327"/>
      <c r="J62" s="328"/>
      <c r="K62" s="78"/>
      <c r="L62" s="78"/>
      <c r="M62" s="78"/>
      <c r="N62" s="78"/>
      <c r="O62" s="78"/>
      <c r="P62" s="78"/>
      <c r="Q62" s="78"/>
    </row>
    <row r="63" spans="1:17" ht="24.95" customHeight="1" x14ac:dyDescent="0.2">
      <c r="A63" s="8">
        <f t="shared" si="0"/>
        <v>57</v>
      </c>
      <c r="B63" s="131"/>
      <c r="C63" s="122"/>
      <c r="D63" s="382"/>
      <c r="E63" s="382"/>
      <c r="F63" s="382"/>
      <c r="G63" s="382"/>
      <c r="H63" s="113"/>
      <c r="I63" s="327"/>
      <c r="J63" s="328"/>
      <c r="K63" s="78"/>
      <c r="L63" s="78"/>
      <c r="M63" s="78"/>
      <c r="N63" s="78"/>
      <c r="O63" s="78"/>
      <c r="P63" s="78"/>
      <c r="Q63" s="78"/>
    </row>
    <row r="64" spans="1:17" ht="24.95" customHeight="1" x14ac:dyDescent="0.2">
      <c r="A64" s="8">
        <f t="shared" si="0"/>
        <v>58</v>
      </c>
      <c r="B64" s="131"/>
      <c r="C64" s="122"/>
      <c r="D64" s="382"/>
      <c r="E64" s="382"/>
      <c r="F64" s="382"/>
      <c r="G64" s="382"/>
      <c r="H64" s="113"/>
      <c r="I64" s="327"/>
      <c r="J64" s="328"/>
      <c r="K64" s="78"/>
      <c r="L64" s="78"/>
      <c r="M64" s="78"/>
      <c r="N64" s="78"/>
      <c r="O64" s="78"/>
      <c r="P64" s="78"/>
      <c r="Q64" s="78"/>
    </row>
    <row r="65" spans="1:17" ht="24.95" customHeight="1" x14ac:dyDescent="0.2">
      <c r="A65" s="8">
        <f t="shared" si="0"/>
        <v>59</v>
      </c>
      <c r="B65" s="131"/>
      <c r="C65" s="122"/>
      <c r="D65" s="382"/>
      <c r="E65" s="382"/>
      <c r="F65" s="382"/>
      <c r="G65" s="382"/>
      <c r="H65" s="113"/>
      <c r="I65" s="327"/>
      <c r="J65" s="328"/>
      <c r="K65" s="78"/>
      <c r="L65" s="78"/>
      <c r="M65" s="78"/>
      <c r="N65" s="78"/>
      <c r="O65" s="78"/>
      <c r="P65" s="78"/>
      <c r="Q65" s="78"/>
    </row>
    <row r="66" spans="1:17" ht="24.95" customHeight="1" x14ac:dyDescent="0.2">
      <c r="A66" s="8">
        <f t="shared" si="0"/>
        <v>60</v>
      </c>
      <c r="B66" s="131"/>
      <c r="C66" s="122"/>
      <c r="D66" s="382"/>
      <c r="E66" s="382"/>
      <c r="F66" s="382"/>
      <c r="G66" s="382"/>
      <c r="H66" s="113"/>
      <c r="I66" s="327"/>
      <c r="J66" s="328"/>
      <c r="K66" s="78"/>
      <c r="L66" s="78"/>
      <c r="M66" s="78"/>
      <c r="N66" s="78"/>
      <c r="O66" s="78"/>
      <c r="P66" s="78"/>
      <c r="Q66" s="78"/>
    </row>
    <row r="67" spans="1:17" ht="24.95" customHeight="1" x14ac:dyDescent="0.2">
      <c r="A67" s="8">
        <f t="shared" si="0"/>
        <v>61</v>
      </c>
      <c r="B67" s="131"/>
      <c r="C67" s="122"/>
      <c r="D67" s="382"/>
      <c r="E67" s="382"/>
      <c r="F67" s="382"/>
      <c r="G67" s="382"/>
      <c r="H67" s="113"/>
      <c r="I67" s="327"/>
      <c r="J67" s="328"/>
      <c r="K67" s="78"/>
      <c r="L67" s="78"/>
      <c r="M67" s="78"/>
      <c r="N67" s="78"/>
      <c r="O67" s="78"/>
      <c r="P67" s="78"/>
      <c r="Q67" s="78"/>
    </row>
    <row r="68" spans="1:17" ht="24.95" customHeight="1" x14ac:dyDescent="0.2">
      <c r="A68" s="8">
        <f t="shared" si="0"/>
        <v>62</v>
      </c>
      <c r="B68" s="131"/>
      <c r="C68" s="122"/>
      <c r="D68" s="382"/>
      <c r="E68" s="382"/>
      <c r="F68" s="382"/>
      <c r="G68" s="382"/>
      <c r="H68" s="113"/>
      <c r="I68" s="327"/>
      <c r="J68" s="328"/>
      <c r="K68" s="78"/>
      <c r="L68" s="78"/>
      <c r="M68" s="78"/>
      <c r="N68" s="78"/>
      <c r="O68" s="78"/>
      <c r="P68" s="78"/>
      <c r="Q68" s="78"/>
    </row>
    <row r="69" spans="1:17" ht="24.95" customHeight="1" x14ac:dyDescent="0.2">
      <c r="A69" s="8">
        <f t="shared" si="0"/>
        <v>63</v>
      </c>
      <c r="B69" s="131"/>
      <c r="C69" s="122"/>
      <c r="D69" s="382"/>
      <c r="E69" s="382"/>
      <c r="F69" s="382"/>
      <c r="G69" s="382"/>
      <c r="H69" s="113"/>
      <c r="I69" s="327"/>
      <c r="J69" s="328"/>
      <c r="K69" s="78"/>
      <c r="L69" s="78"/>
      <c r="M69" s="78"/>
      <c r="N69" s="78"/>
      <c r="O69" s="78"/>
      <c r="P69" s="78"/>
      <c r="Q69" s="78"/>
    </row>
    <row r="70" spans="1:17" ht="24.95" customHeight="1" x14ac:dyDescent="0.2">
      <c r="A70" s="8">
        <f t="shared" si="0"/>
        <v>64</v>
      </c>
      <c r="B70" s="131"/>
      <c r="C70" s="122"/>
      <c r="D70" s="382"/>
      <c r="E70" s="382"/>
      <c r="F70" s="382"/>
      <c r="G70" s="382"/>
      <c r="H70" s="113"/>
      <c r="I70" s="327"/>
      <c r="J70" s="328"/>
      <c r="K70" s="78"/>
      <c r="L70" s="78"/>
      <c r="M70" s="78"/>
      <c r="N70" s="78"/>
      <c r="O70" s="78"/>
      <c r="P70" s="78"/>
      <c r="Q70" s="78"/>
    </row>
    <row r="71" spans="1:17" ht="24.95" customHeight="1" x14ac:dyDescent="0.2">
      <c r="A71" s="8">
        <f t="shared" si="0"/>
        <v>65</v>
      </c>
      <c r="B71" s="131"/>
      <c r="C71" s="122"/>
      <c r="D71" s="382"/>
      <c r="E71" s="382"/>
      <c r="F71" s="382"/>
      <c r="G71" s="382"/>
      <c r="H71" s="113"/>
      <c r="I71" s="327"/>
      <c r="J71" s="328"/>
      <c r="K71" s="78"/>
      <c r="L71" s="78"/>
      <c r="M71" s="78"/>
      <c r="N71" s="78"/>
      <c r="O71" s="78"/>
      <c r="P71" s="78"/>
      <c r="Q71" s="78"/>
    </row>
    <row r="72" spans="1:17" ht="24.95" customHeight="1" x14ac:dyDescent="0.2">
      <c r="A72" s="8">
        <f>1+A71</f>
        <v>66</v>
      </c>
      <c r="B72" s="131"/>
      <c r="C72" s="122"/>
      <c r="D72" s="382"/>
      <c r="E72" s="382"/>
      <c r="F72" s="382"/>
      <c r="G72" s="382"/>
      <c r="H72" s="113"/>
      <c r="I72" s="327"/>
      <c r="J72" s="328"/>
      <c r="K72" s="78"/>
      <c r="L72" s="78"/>
      <c r="M72" s="78"/>
      <c r="N72" s="78"/>
      <c r="O72" s="78"/>
      <c r="P72" s="78"/>
      <c r="Q72" s="78"/>
    </row>
    <row r="73" spans="1:17" ht="24.95" customHeight="1" x14ac:dyDescent="0.2">
      <c r="A73" s="8">
        <f>1+A72</f>
        <v>67</v>
      </c>
      <c r="B73" s="131"/>
      <c r="C73" s="122"/>
      <c r="D73" s="382"/>
      <c r="E73" s="382"/>
      <c r="F73" s="382"/>
      <c r="G73" s="382"/>
      <c r="H73" s="113"/>
      <c r="I73" s="327"/>
      <c r="J73" s="328"/>
      <c r="K73" s="78"/>
      <c r="L73" s="78"/>
      <c r="M73" s="78"/>
      <c r="N73" s="78"/>
      <c r="O73" s="78"/>
      <c r="P73" s="78"/>
      <c r="Q73" s="78"/>
    </row>
    <row r="74" spans="1:17" ht="24.95" customHeight="1" x14ac:dyDescent="0.2">
      <c r="A74" s="8">
        <f>1+A73</f>
        <v>68</v>
      </c>
      <c r="B74" s="131"/>
      <c r="C74" s="122"/>
      <c r="D74" s="382"/>
      <c r="E74" s="382"/>
      <c r="F74" s="382"/>
      <c r="G74" s="382"/>
      <c r="H74" s="113"/>
      <c r="I74" s="327"/>
      <c r="J74" s="328"/>
      <c r="K74" s="78"/>
      <c r="L74" s="78"/>
      <c r="M74" s="78"/>
      <c r="N74" s="78"/>
      <c r="O74" s="78"/>
      <c r="P74" s="78"/>
      <c r="Q74" s="78"/>
    </row>
    <row r="75" spans="1:17" ht="24.95" customHeight="1" x14ac:dyDescent="0.2">
      <c r="A75" s="8">
        <f>1+A74</f>
        <v>69</v>
      </c>
      <c r="B75" s="131"/>
      <c r="C75" s="122"/>
      <c r="D75" s="382"/>
      <c r="E75" s="382"/>
      <c r="F75" s="382"/>
      <c r="G75" s="382"/>
      <c r="H75" s="113"/>
      <c r="I75" s="327"/>
      <c r="J75" s="328"/>
      <c r="K75" s="78"/>
      <c r="L75" s="78"/>
      <c r="M75" s="78"/>
      <c r="N75" s="78"/>
      <c r="O75" s="78"/>
      <c r="P75" s="78"/>
      <c r="Q75" s="78"/>
    </row>
    <row r="76" spans="1:17" ht="24.95" customHeight="1" thickBot="1" x14ac:dyDescent="0.25">
      <c r="A76" s="8">
        <f>1+A75</f>
        <v>70</v>
      </c>
      <c r="B76" s="132"/>
      <c r="C76" s="118"/>
      <c r="D76" s="383"/>
      <c r="E76" s="383"/>
      <c r="F76" s="383"/>
      <c r="G76" s="383"/>
      <c r="H76" s="114"/>
      <c r="I76" s="345"/>
      <c r="J76" s="346"/>
      <c r="K76" s="78"/>
      <c r="L76" s="78"/>
      <c r="M76" s="78"/>
      <c r="N76" s="78"/>
      <c r="O76" s="78"/>
      <c r="P76" s="78"/>
      <c r="Q76" s="78"/>
    </row>
    <row r="77" spans="1:17" ht="24.95" customHeight="1" x14ac:dyDescent="0.2">
      <c r="A77" s="8">
        <v>71</v>
      </c>
      <c r="B77" s="130"/>
      <c r="C77" s="100"/>
      <c r="D77" s="384"/>
      <c r="E77" s="384"/>
      <c r="F77" s="384"/>
      <c r="G77" s="384"/>
      <c r="H77" s="112"/>
      <c r="I77" s="334"/>
      <c r="J77" s="335"/>
      <c r="K77" s="78"/>
      <c r="L77" s="78"/>
      <c r="M77" s="78"/>
      <c r="N77" s="78"/>
      <c r="O77" s="78"/>
      <c r="P77" s="78"/>
      <c r="Q77" s="78"/>
    </row>
    <row r="78" spans="1:17" ht="24.95" customHeight="1" x14ac:dyDescent="0.2">
      <c r="A78" s="8">
        <v>72</v>
      </c>
      <c r="B78" s="131"/>
      <c r="C78" s="122"/>
      <c r="D78" s="382"/>
      <c r="E78" s="382"/>
      <c r="F78" s="382"/>
      <c r="G78" s="382"/>
      <c r="H78" s="113"/>
      <c r="I78" s="327"/>
      <c r="J78" s="328"/>
      <c r="K78" s="78"/>
      <c r="L78" s="78"/>
      <c r="M78" s="78"/>
      <c r="N78" s="78"/>
      <c r="O78" s="78"/>
      <c r="P78" s="78"/>
      <c r="Q78" s="78"/>
    </row>
    <row r="79" spans="1:17" ht="24.95" customHeight="1" x14ac:dyDescent="0.2">
      <c r="A79" s="8">
        <v>73</v>
      </c>
      <c r="B79" s="131"/>
      <c r="C79" s="122"/>
      <c r="D79" s="382"/>
      <c r="E79" s="382"/>
      <c r="F79" s="382"/>
      <c r="G79" s="382"/>
      <c r="H79" s="113"/>
      <c r="I79" s="327"/>
      <c r="J79" s="328"/>
      <c r="K79" s="78"/>
      <c r="L79" s="78"/>
      <c r="M79" s="78"/>
      <c r="N79" s="78"/>
      <c r="O79" s="78"/>
      <c r="P79" s="78"/>
      <c r="Q79" s="78"/>
    </row>
    <row r="80" spans="1:17" ht="24.95" customHeight="1" x14ac:dyDescent="0.2">
      <c r="A80" s="8">
        <v>74</v>
      </c>
      <c r="B80" s="131"/>
      <c r="C80" s="122"/>
      <c r="D80" s="382"/>
      <c r="E80" s="382"/>
      <c r="F80" s="382"/>
      <c r="G80" s="382"/>
      <c r="H80" s="113"/>
      <c r="I80" s="327"/>
      <c r="J80" s="328"/>
      <c r="K80" s="78"/>
      <c r="L80" s="78"/>
      <c r="M80" s="78"/>
      <c r="N80" s="78"/>
      <c r="O80" s="78"/>
      <c r="P80" s="78"/>
      <c r="Q80" s="78"/>
    </row>
    <row r="81" spans="1:17" ht="24.95" customHeight="1" x14ac:dyDescent="0.2">
      <c r="A81" s="8">
        <v>75</v>
      </c>
      <c r="B81" s="131"/>
      <c r="C81" s="122"/>
      <c r="D81" s="382"/>
      <c r="E81" s="382"/>
      <c r="F81" s="382"/>
      <c r="G81" s="382"/>
      <c r="H81" s="113"/>
      <c r="I81" s="327"/>
      <c r="J81" s="328"/>
      <c r="K81" s="78"/>
      <c r="L81" s="78"/>
      <c r="M81" s="78"/>
      <c r="N81" s="78"/>
      <c r="O81" s="78"/>
      <c r="P81" s="78"/>
      <c r="Q81" s="78"/>
    </row>
    <row r="82" spans="1:17" ht="24.95" customHeight="1" x14ac:dyDescent="0.2">
      <c r="A82" s="8">
        <v>76</v>
      </c>
      <c r="B82" s="131"/>
      <c r="C82" s="122"/>
      <c r="D82" s="382"/>
      <c r="E82" s="382"/>
      <c r="F82" s="382"/>
      <c r="G82" s="382"/>
      <c r="H82" s="113"/>
      <c r="I82" s="327"/>
      <c r="J82" s="328"/>
      <c r="K82" s="78"/>
      <c r="L82" s="78"/>
      <c r="M82" s="78"/>
      <c r="N82" s="78"/>
      <c r="O82" s="78"/>
      <c r="P82" s="78"/>
      <c r="Q82" s="78"/>
    </row>
    <row r="83" spans="1:17" ht="24.95" customHeight="1" x14ac:dyDescent="0.2">
      <c r="A83" s="8">
        <v>77</v>
      </c>
      <c r="B83" s="131"/>
      <c r="C83" s="122"/>
      <c r="D83" s="382"/>
      <c r="E83" s="382"/>
      <c r="F83" s="382"/>
      <c r="G83" s="382"/>
      <c r="H83" s="113"/>
      <c r="I83" s="327"/>
      <c r="J83" s="328"/>
      <c r="K83" s="78"/>
      <c r="L83" s="78"/>
      <c r="M83" s="78"/>
      <c r="N83" s="78"/>
      <c r="O83" s="78"/>
      <c r="P83" s="78"/>
      <c r="Q83" s="78"/>
    </row>
    <row r="84" spans="1:17" ht="24.95" customHeight="1" x14ac:dyDescent="0.2">
      <c r="A84" s="8">
        <v>78</v>
      </c>
      <c r="B84" s="131"/>
      <c r="C84" s="122"/>
      <c r="D84" s="382"/>
      <c r="E84" s="382"/>
      <c r="F84" s="382"/>
      <c r="G84" s="382"/>
      <c r="H84" s="113"/>
      <c r="I84" s="327"/>
      <c r="J84" s="328"/>
      <c r="K84" s="78"/>
      <c r="L84" s="78"/>
      <c r="M84" s="78"/>
      <c r="N84" s="78"/>
      <c r="O84" s="78"/>
      <c r="P84" s="78"/>
      <c r="Q84" s="78"/>
    </row>
    <row r="85" spans="1:17" ht="24.95" customHeight="1" x14ac:dyDescent="0.2">
      <c r="A85" s="8">
        <v>79</v>
      </c>
      <c r="B85" s="131"/>
      <c r="C85" s="122"/>
      <c r="D85" s="382"/>
      <c r="E85" s="382"/>
      <c r="F85" s="382"/>
      <c r="G85" s="382"/>
      <c r="H85" s="113"/>
      <c r="I85" s="327"/>
      <c r="J85" s="328"/>
      <c r="K85" s="78"/>
      <c r="L85" s="78"/>
      <c r="M85" s="78"/>
      <c r="N85" s="78"/>
      <c r="O85" s="78"/>
      <c r="P85" s="78"/>
      <c r="Q85" s="78"/>
    </row>
    <row r="86" spans="1:17" ht="24.95" customHeight="1" x14ac:dyDescent="0.2">
      <c r="A86" s="8">
        <v>80</v>
      </c>
      <c r="B86" s="131"/>
      <c r="C86" s="122"/>
      <c r="D86" s="382"/>
      <c r="E86" s="382"/>
      <c r="F86" s="382"/>
      <c r="G86" s="382"/>
      <c r="H86" s="113"/>
      <c r="I86" s="327"/>
      <c r="J86" s="328"/>
      <c r="K86" s="78"/>
      <c r="L86" s="78"/>
      <c r="M86" s="78"/>
      <c r="N86" s="78"/>
      <c r="O86" s="78"/>
      <c r="P86" s="78"/>
      <c r="Q86" s="78"/>
    </row>
    <row r="87" spans="1:17" ht="24.95" customHeight="1" x14ac:dyDescent="0.2">
      <c r="A87" s="8">
        <v>81</v>
      </c>
      <c r="B87" s="131"/>
      <c r="C87" s="122"/>
      <c r="D87" s="382"/>
      <c r="E87" s="382"/>
      <c r="F87" s="382"/>
      <c r="G87" s="382"/>
      <c r="H87" s="113"/>
      <c r="I87" s="327"/>
      <c r="J87" s="328"/>
      <c r="K87" s="78"/>
      <c r="L87" s="78"/>
      <c r="M87" s="78"/>
      <c r="N87" s="78"/>
      <c r="O87" s="78"/>
      <c r="P87" s="78"/>
      <c r="Q87" s="78"/>
    </row>
    <row r="88" spans="1:17" ht="24.95" customHeight="1" x14ac:dyDescent="0.2">
      <c r="A88" s="8">
        <v>82</v>
      </c>
      <c r="B88" s="131"/>
      <c r="C88" s="122"/>
      <c r="D88" s="382"/>
      <c r="E88" s="382"/>
      <c r="F88" s="382"/>
      <c r="G88" s="382"/>
      <c r="H88" s="113"/>
      <c r="I88" s="327"/>
      <c r="J88" s="328"/>
      <c r="K88" s="78"/>
      <c r="L88" s="78"/>
      <c r="M88" s="78"/>
      <c r="N88" s="78"/>
      <c r="O88" s="78"/>
      <c r="P88" s="78"/>
      <c r="Q88" s="78"/>
    </row>
    <row r="89" spans="1:17" ht="24.95" customHeight="1" x14ac:dyDescent="0.2">
      <c r="A89" s="8">
        <v>83</v>
      </c>
      <c r="B89" s="131"/>
      <c r="C89" s="122"/>
      <c r="D89" s="382"/>
      <c r="E89" s="382"/>
      <c r="F89" s="382"/>
      <c r="G89" s="382"/>
      <c r="H89" s="113"/>
      <c r="I89" s="327"/>
      <c r="J89" s="328"/>
      <c r="K89" s="78"/>
      <c r="L89" s="78"/>
      <c r="M89" s="78"/>
      <c r="N89" s="78"/>
      <c r="O89" s="78"/>
      <c r="P89" s="78"/>
      <c r="Q89" s="78"/>
    </row>
    <row r="90" spans="1:17" ht="24.95" customHeight="1" x14ac:dyDescent="0.2">
      <c r="A90" s="8">
        <v>84</v>
      </c>
      <c r="B90" s="131"/>
      <c r="C90" s="122"/>
      <c r="D90" s="382"/>
      <c r="E90" s="382"/>
      <c r="F90" s="382"/>
      <c r="G90" s="382"/>
      <c r="H90" s="113"/>
      <c r="I90" s="327"/>
      <c r="J90" s="328"/>
      <c r="K90" s="78"/>
      <c r="L90" s="78"/>
      <c r="M90" s="78"/>
      <c r="N90" s="78"/>
      <c r="O90" s="78"/>
      <c r="P90" s="78"/>
      <c r="Q90" s="78"/>
    </row>
    <row r="91" spans="1:17" ht="24.95" customHeight="1" x14ac:dyDescent="0.2">
      <c r="A91" s="8">
        <v>85</v>
      </c>
      <c r="B91" s="131"/>
      <c r="C91" s="122"/>
      <c r="D91" s="382"/>
      <c r="E91" s="382"/>
      <c r="F91" s="382"/>
      <c r="G91" s="382"/>
      <c r="H91" s="113"/>
      <c r="I91" s="327"/>
      <c r="J91" s="328"/>
      <c r="K91" s="78"/>
      <c r="L91" s="78"/>
      <c r="M91" s="78"/>
      <c r="N91" s="78"/>
      <c r="O91" s="78"/>
      <c r="P91" s="78"/>
      <c r="Q91" s="78"/>
    </row>
    <row r="92" spans="1:17" ht="24.95" customHeight="1" x14ac:dyDescent="0.2">
      <c r="A92" s="8">
        <v>86</v>
      </c>
      <c r="B92" s="131"/>
      <c r="C92" s="122"/>
      <c r="D92" s="382"/>
      <c r="E92" s="382"/>
      <c r="F92" s="382"/>
      <c r="G92" s="382"/>
      <c r="H92" s="113"/>
      <c r="I92" s="327"/>
      <c r="J92" s="328"/>
      <c r="K92" s="78"/>
      <c r="L92" s="78"/>
      <c r="M92" s="78"/>
      <c r="N92" s="78"/>
      <c r="O92" s="78"/>
      <c r="P92" s="78"/>
      <c r="Q92" s="78"/>
    </row>
    <row r="93" spans="1:17" ht="24.95" customHeight="1" x14ac:dyDescent="0.2">
      <c r="A93" s="8">
        <v>87</v>
      </c>
      <c r="B93" s="131"/>
      <c r="C93" s="122"/>
      <c r="D93" s="382"/>
      <c r="E93" s="382"/>
      <c r="F93" s="382"/>
      <c r="G93" s="382"/>
      <c r="H93" s="113"/>
      <c r="I93" s="327"/>
      <c r="J93" s="328"/>
      <c r="K93" s="78"/>
      <c r="L93" s="78"/>
      <c r="M93" s="78"/>
      <c r="N93" s="78"/>
      <c r="O93" s="78"/>
      <c r="P93" s="78"/>
      <c r="Q93" s="78"/>
    </row>
    <row r="94" spans="1:17" ht="24.95" customHeight="1" x14ac:dyDescent="0.2">
      <c r="A94" s="8">
        <v>88</v>
      </c>
      <c r="B94" s="131"/>
      <c r="C94" s="122"/>
      <c r="D94" s="382"/>
      <c r="E94" s="382"/>
      <c r="F94" s="382"/>
      <c r="G94" s="382"/>
      <c r="H94" s="113"/>
      <c r="I94" s="327"/>
      <c r="J94" s="328"/>
      <c r="K94" s="78"/>
      <c r="L94" s="78"/>
      <c r="M94" s="78"/>
      <c r="N94" s="78"/>
      <c r="O94" s="78"/>
      <c r="P94" s="78"/>
      <c r="Q94" s="78"/>
    </row>
    <row r="95" spans="1:17" ht="24.95" customHeight="1" x14ac:dyDescent="0.2">
      <c r="A95" s="8">
        <v>89</v>
      </c>
      <c r="B95" s="131"/>
      <c r="C95" s="122"/>
      <c r="D95" s="382"/>
      <c r="E95" s="382"/>
      <c r="F95" s="382"/>
      <c r="G95" s="382"/>
      <c r="H95" s="113"/>
      <c r="I95" s="327"/>
      <c r="J95" s="328"/>
      <c r="K95" s="78"/>
      <c r="L95" s="78"/>
      <c r="M95" s="78"/>
      <c r="N95" s="78"/>
      <c r="O95" s="78"/>
      <c r="P95" s="78"/>
      <c r="Q95" s="78"/>
    </row>
    <row r="96" spans="1:17" ht="24.95" customHeight="1" x14ac:dyDescent="0.2">
      <c r="A96" s="8">
        <v>90</v>
      </c>
      <c r="B96" s="131"/>
      <c r="C96" s="122"/>
      <c r="D96" s="382"/>
      <c r="E96" s="382"/>
      <c r="F96" s="382"/>
      <c r="G96" s="382"/>
      <c r="H96" s="113"/>
      <c r="I96" s="327"/>
      <c r="J96" s="328"/>
      <c r="K96" s="78"/>
      <c r="L96" s="78"/>
      <c r="M96" s="78"/>
      <c r="N96" s="78"/>
      <c r="O96" s="78"/>
      <c r="P96" s="78"/>
      <c r="Q96" s="78"/>
    </row>
    <row r="97" spans="1:17" ht="24.95" customHeight="1" x14ac:dyDescent="0.2">
      <c r="A97" s="8">
        <v>91</v>
      </c>
      <c r="B97" s="131"/>
      <c r="C97" s="122"/>
      <c r="D97" s="382"/>
      <c r="E97" s="382"/>
      <c r="F97" s="382"/>
      <c r="G97" s="382"/>
      <c r="H97" s="113"/>
      <c r="I97" s="327"/>
      <c r="J97" s="328"/>
      <c r="K97" s="78"/>
      <c r="L97" s="78"/>
      <c r="M97" s="78"/>
      <c r="N97" s="78"/>
      <c r="O97" s="78"/>
      <c r="P97" s="78"/>
      <c r="Q97" s="78"/>
    </row>
    <row r="98" spans="1:17" ht="24.95" customHeight="1" x14ac:dyDescent="0.2">
      <c r="A98" s="8">
        <v>92</v>
      </c>
      <c r="B98" s="131"/>
      <c r="C98" s="122"/>
      <c r="D98" s="382"/>
      <c r="E98" s="382"/>
      <c r="F98" s="382"/>
      <c r="G98" s="382"/>
      <c r="H98" s="113"/>
      <c r="I98" s="327"/>
      <c r="J98" s="328"/>
      <c r="K98" s="78"/>
      <c r="L98" s="78"/>
      <c r="M98" s="78"/>
      <c r="N98" s="78"/>
      <c r="O98" s="78"/>
      <c r="P98" s="78"/>
      <c r="Q98" s="78"/>
    </row>
    <row r="99" spans="1:17" ht="24.95" customHeight="1" x14ac:dyDescent="0.2">
      <c r="A99" s="8">
        <v>93</v>
      </c>
      <c r="B99" s="131"/>
      <c r="C99" s="122"/>
      <c r="D99" s="382"/>
      <c r="E99" s="382"/>
      <c r="F99" s="382"/>
      <c r="G99" s="382"/>
      <c r="H99" s="113"/>
      <c r="I99" s="327"/>
      <c r="J99" s="328"/>
      <c r="K99" s="78"/>
      <c r="L99" s="78"/>
      <c r="M99" s="78"/>
      <c r="N99" s="78"/>
      <c r="O99" s="78"/>
      <c r="P99" s="78"/>
      <c r="Q99" s="78"/>
    </row>
    <row r="100" spans="1:17" ht="24.95" customHeight="1" x14ac:dyDescent="0.2">
      <c r="A100" s="8">
        <v>94</v>
      </c>
      <c r="B100" s="131"/>
      <c r="C100" s="122"/>
      <c r="D100" s="382"/>
      <c r="E100" s="382"/>
      <c r="F100" s="382"/>
      <c r="G100" s="382"/>
      <c r="H100" s="113"/>
      <c r="I100" s="327"/>
      <c r="J100" s="328"/>
      <c r="K100" s="78"/>
      <c r="L100" s="78"/>
      <c r="M100" s="78"/>
      <c r="N100" s="78"/>
      <c r="O100" s="78"/>
      <c r="P100" s="78"/>
      <c r="Q100" s="78"/>
    </row>
    <row r="101" spans="1:17" ht="24.95" customHeight="1" x14ac:dyDescent="0.2">
      <c r="A101" s="8">
        <v>95</v>
      </c>
      <c r="B101" s="131"/>
      <c r="C101" s="122"/>
      <c r="D101" s="382"/>
      <c r="E101" s="382"/>
      <c r="F101" s="382"/>
      <c r="G101" s="382"/>
      <c r="H101" s="113"/>
      <c r="I101" s="327"/>
      <c r="J101" s="328"/>
      <c r="K101" s="78"/>
      <c r="L101" s="78"/>
      <c r="M101" s="78"/>
      <c r="N101" s="78"/>
      <c r="O101" s="78"/>
      <c r="P101" s="78"/>
      <c r="Q101" s="78"/>
    </row>
    <row r="102" spans="1:17" ht="24.95" customHeight="1" x14ac:dyDescent="0.2">
      <c r="A102" s="8">
        <v>96</v>
      </c>
      <c r="B102" s="131"/>
      <c r="C102" s="122"/>
      <c r="D102" s="382"/>
      <c r="E102" s="382"/>
      <c r="F102" s="382"/>
      <c r="G102" s="382"/>
      <c r="H102" s="113"/>
      <c r="I102" s="327"/>
      <c r="J102" s="328"/>
      <c r="K102" s="78"/>
      <c r="L102" s="78"/>
      <c r="M102" s="78"/>
      <c r="N102" s="78"/>
      <c r="O102" s="78"/>
      <c r="P102" s="78"/>
      <c r="Q102" s="78"/>
    </row>
    <row r="103" spans="1:17" ht="24.95" customHeight="1" x14ac:dyDescent="0.2">
      <c r="A103" s="8">
        <v>97</v>
      </c>
      <c r="B103" s="131"/>
      <c r="C103" s="122"/>
      <c r="D103" s="382"/>
      <c r="E103" s="382"/>
      <c r="F103" s="382"/>
      <c r="G103" s="382"/>
      <c r="H103" s="113"/>
      <c r="I103" s="327"/>
      <c r="J103" s="328"/>
      <c r="K103" s="78"/>
      <c r="L103" s="78"/>
      <c r="M103" s="78"/>
      <c r="N103" s="78"/>
      <c r="O103" s="78"/>
      <c r="P103" s="78"/>
      <c r="Q103" s="78"/>
    </row>
    <row r="104" spans="1:17" ht="24.95" customHeight="1" x14ac:dyDescent="0.2">
      <c r="A104" s="8">
        <v>98</v>
      </c>
      <c r="B104" s="131"/>
      <c r="C104" s="122"/>
      <c r="D104" s="382"/>
      <c r="E104" s="382"/>
      <c r="F104" s="382"/>
      <c r="G104" s="382"/>
      <c r="H104" s="113"/>
      <c r="I104" s="327"/>
      <c r="J104" s="328"/>
      <c r="K104" s="78"/>
      <c r="L104" s="78"/>
      <c r="M104" s="78"/>
      <c r="N104" s="78"/>
      <c r="O104" s="78"/>
      <c r="P104" s="78"/>
      <c r="Q104" s="78"/>
    </row>
    <row r="105" spans="1:17" ht="24.95" customHeight="1" x14ac:dyDescent="0.2">
      <c r="A105" s="8">
        <v>99</v>
      </c>
      <c r="B105" s="131"/>
      <c r="C105" s="122"/>
      <c r="D105" s="382"/>
      <c r="E105" s="382"/>
      <c r="F105" s="382"/>
      <c r="G105" s="382"/>
      <c r="H105" s="113"/>
      <c r="I105" s="327"/>
      <c r="J105" s="328"/>
      <c r="K105" s="78"/>
      <c r="L105" s="78"/>
      <c r="M105" s="78"/>
      <c r="N105" s="78"/>
      <c r="O105" s="78"/>
      <c r="P105" s="78"/>
      <c r="Q105" s="78"/>
    </row>
    <row r="106" spans="1:17" ht="24.95" customHeight="1" x14ac:dyDescent="0.2">
      <c r="A106" s="8">
        <v>100</v>
      </c>
      <c r="B106" s="131"/>
      <c r="C106" s="122"/>
      <c r="D106" s="382"/>
      <c r="E106" s="382"/>
      <c r="F106" s="382"/>
      <c r="G106" s="382"/>
      <c r="H106" s="113"/>
      <c r="I106" s="327"/>
      <c r="J106" s="328"/>
      <c r="K106" s="78"/>
      <c r="L106" s="78"/>
      <c r="M106" s="78"/>
      <c r="N106" s="78"/>
      <c r="O106" s="78"/>
      <c r="P106" s="78"/>
      <c r="Q106" s="78"/>
    </row>
    <row r="107" spans="1:17" ht="24.95" customHeight="1" x14ac:dyDescent="0.2">
      <c r="A107" s="8">
        <v>101</v>
      </c>
      <c r="B107" s="131"/>
      <c r="C107" s="122"/>
      <c r="D107" s="382"/>
      <c r="E107" s="382"/>
      <c r="F107" s="382"/>
      <c r="G107" s="382"/>
      <c r="H107" s="113"/>
      <c r="I107" s="327"/>
      <c r="J107" s="328"/>
      <c r="K107" s="78"/>
      <c r="L107" s="78"/>
      <c r="M107" s="78"/>
      <c r="N107" s="78"/>
      <c r="O107" s="78"/>
      <c r="P107" s="78"/>
      <c r="Q107" s="78"/>
    </row>
    <row r="108" spans="1:17" ht="24.95" customHeight="1" x14ac:dyDescent="0.2">
      <c r="A108" s="8">
        <v>102</v>
      </c>
      <c r="B108" s="131"/>
      <c r="C108" s="122"/>
      <c r="D108" s="382"/>
      <c r="E108" s="382"/>
      <c r="F108" s="382"/>
      <c r="G108" s="382"/>
      <c r="H108" s="113"/>
      <c r="I108" s="327"/>
      <c r="J108" s="328"/>
      <c r="K108" s="78"/>
      <c r="L108" s="78"/>
      <c r="M108" s="78"/>
      <c r="N108" s="78"/>
      <c r="O108" s="78"/>
      <c r="P108" s="78"/>
      <c r="Q108" s="78"/>
    </row>
    <row r="109" spans="1:17" ht="24.95" customHeight="1" x14ac:dyDescent="0.2">
      <c r="A109" s="8">
        <v>103</v>
      </c>
      <c r="B109" s="131"/>
      <c r="C109" s="122"/>
      <c r="D109" s="382"/>
      <c r="E109" s="382"/>
      <c r="F109" s="382"/>
      <c r="G109" s="382"/>
      <c r="H109" s="113"/>
      <c r="I109" s="327"/>
      <c r="J109" s="328"/>
      <c r="K109" s="78"/>
      <c r="L109" s="78"/>
      <c r="M109" s="78"/>
      <c r="N109" s="78"/>
      <c r="O109" s="78"/>
      <c r="P109" s="78"/>
      <c r="Q109" s="78"/>
    </row>
    <row r="110" spans="1:17" ht="24.95" customHeight="1" x14ac:dyDescent="0.2">
      <c r="A110" s="8">
        <v>104</v>
      </c>
      <c r="B110" s="131"/>
      <c r="C110" s="122"/>
      <c r="D110" s="382"/>
      <c r="E110" s="382"/>
      <c r="F110" s="382"/>
      <c r="G110" s="382"/>
      <c r="H110" s="113"/>
      <c r="I110" s="327"/>
      <c r="J110" s="328"/>
      <c r="K110" s="78"/>
      <c r="L110" s="78"/>
      <c r="M110" s="78"/>
      <c r="N110" s="78"/>
      <c r="O110" s="78"/>
      <c r="P110" s="78"/>
      <c r="Q110" s="78"/>
    </row>
    <row r="111" spans="1:17" ht="24.95" customHeight="1" x14ac:dyDescent="0.2">
      <c r="A111" s="8">
        <v>105</v>
      </c>
      <c r="B111" s="131"/>
      <c r="C111" s="122"/>
      <c r="D111" s="382"/>
      <c r="E111" s="382"/>
      <c r="F111" s="382"/>
      <c r="G111" s="382"/>
      <c r="H111" s="113"/>
      <c r="I111" s="327"/>
      <c r="J111" s="328"/>
      <c r="K111" s="78"/>
      <c r="L111" s="78"/>
      <c r="M111" s="78"/>
      <c r="N111" s="78"/>
      <c r="O111" s="78"/>
      <c r="P111" s="78"/>
      <c r="Q111" s="78"/>
    </row>
    <row r="112" spans="1:17" ht="24.95" customHeight="1" x14ac:dyDescent="0.2">
      <c r="A112" s="8">
        <v>106</v>
      </c>
      <c r="B112" s="131"/>
      <c r="C112" s="122"/>
      <c r="D112" s="382"/>
      <c r="E112" s="382"/>
      <c r="F112" s="382"/>
      <c r="G112" s="382"/>
      <c r="H112" s="113"/>
      <c r="I112" s="327"/>
      <c r="J112" s="328"/>
      <c r="K112" s="78"/>
      <c r="L112" s="78"/>
      <c r="M112" s="78"/>
      <c r="N112" s="78"/>
      <c r="O112" s="78"/>
      <c r="P112" s="78"/>
      <c r="Q112" s="78"/>
    </row>
    <row r="113" spans="1:17" ht="24.95" customHeight="1" x14ac:dyDescent="0.2">
      <c r="A113" s="8">
        <v>107</v>
      </c>
      <c r="B113" s="131"/>
      <c r="C113" s="122"/>
      <c r="D113" s="382"/>
      <c r="E113" s="382"/>
      <c r="F113" s="382"/>
      <c r="G113" s="382"/>
      <c r="H113" s="113"/>
      <c r="I113" s="327"/>
      <c r="J113" s="328"/>
      <c r="K113" s="78"/>
      <c r="L113" s="78"/>
      <c r="M113" s="78"/>
      <c r="N113" s="78"/>
      <c r="O113" s="78"/>
      <c r="P113" s="78"/>
      <c r="Q113" s="78"/>
    </row>
    <row r="114" spans="1:17" ht="24.95" customHeight="1" x14ac:dyDescent="0.2">
      <c r="A114" s="8">
        <v>108</v>
      </c>
      <c r="B114" s="131"/>
      <c r="C114" s="122"/>
      <c r="D114" s="382"/>
      <c r="E114" s="382"/>
      <c r="F114" s="382"/>
      <c r="G114" s="382"/>
      <c r="H114" s="113"/>
      <c r="I114" s="327"/>
      <c r="J114" s="328"/>
      <c r="K114" s="78"/>
      <c r="L114" s="78"/>
      <c r="M114" s="78"/>
      <c r="N114" s="78"/>
      <c r="O114" s="78"/>
      <c r="P114" s="78"/>
      <c r="Q114" s="78"/>
    </row>
    <row r="115" spans="1:17" ht="24.95" customHeight="1" x14ac:dyDescent="0.2">
      <c r="A115" s="8">
        <v>109</v>
      </c>
      <c r="B115" s="131"/>
      <c r="C115" s="122"/>
      <c r="D115" s="382"/>
      <c r="E115" s="382"/>
      <c r="F115" s="382"/>
      <c r="G115" s="382"/>
      <c r="H115" s="113"/>
      <c r="I115" s="327"/>
      <c r="J115" s="328"/>
      <c r="K115" s="78"/>
      <c r="L115" s="78"/>
      <c r="M115" s="78"/>
      <c r="N115" s="78"/>
      <c r="O115" s="78"/>
      <c r="P115" s="78"/>
      <c r="Q115" s="78"/>
    </row>
    <row r="116" spans="1:17" ht="24.95" customHeight="1" x14ac:dyDescent="0.2">
      <c r="A116" s="8">
        <v>110</v>
      </c>
      <c r="B116" s="131"/>
      <c r="C116" s="122"/>
      <c r="D116" s="382"/>
      <c r="E116" s="382"/>
      <c r="F116" s="382"/>
      <c r="G116" s="382"/>
      <c r="H116" s="113"/>
      <c r="I116" s="327"/>
      <c r="J116" s="328"/>
      <c r="K116" s="78"/>
      <c r="L116" s="78"/>
      <c r="M116" s="78"/>
      <c r="N116" s="78"/>
      <c r="O116" s="78"/>
      <c r="P116" s="78"/>
      <c r="Q116" s="78"/>
    </row>
    <row r="117" spans="1:17" ht="24.95" customHeight="1" x14ac:dyDescent="0.2">
      <c r="A117" s="8">
        <v>111</v>
      </c>
      <c r="B117" s="131"/>
      <c r="C117" s="122"/>
      <c r="D117" s="382"/>
      <c r="E117" s="382"/>
      <c r="F117" s="382"/>
      <c r="G117" s="382"/>
      <c r="H117" s="113"/>
      <c r="I117" s="327"/>
      <c r="J117" s="328"/>
      <c r="K117" s="78"/>
      <c r="L117" s="78"/>
      <c r="M117" s="78"/>
      <c r="N117" s="78"/>
      <c r="O117" s="78"/>
      <c r="P117" s="78"/>
      <c r="Q117" s="78"/>
    </row>
    <row r="118" spans="1:17" ht="24.95" customHeight="1" x14ac:dyDescent="0.2">
      <c r="A118" s="8">
        <v>112</v>
      </c>
      <c r="B118" s="131"/>
      <c r="C118" s="122"/>
      <c r="D118" s="382"/>
      <c r="E118" s="382"/>
      <c r="F118" s="382"/>
      <c r="G118" s="382"/>
      <c r="H118" s="113"/>
      <c r="I118" s="327"/>
      <c r="J118" s="328"/>
      <c r="K118" s="78"/>
      <c r="L118" s="78"/>
      <c r="M118" s="78"/>
      <c r="N118" s="78"/>
      <c r="O118" s="78"/>
      <c r="P118" s="78"/>
      <c r="Q118" s="78"/>
    </row>
    <row r="119" spans="1:17" ht="24.95" customHeight="1" x14ac:dyDescent="0.2">
      <c r="A119" s="8">
        <v>113</v>
      </c>
      <c r="B119" s="131"/>
      <c r="C119" s="122"/>
      <c r="D119" s="382"/>
      <c r="E119" s="382"/>
      <c r="F119" s="382"/>
      <c r="G119" s="382"/>
      <c r="H119" s="113"/>
      <c r="I119" s="327"/>
      <c r="J119" s="328"/>
      <c r="K119" s="78"/>
      <c r="L119" s="78"/>
      <c r="M119" s="78"/>
      <c r="N119" s="78"/>
      <c r="O119" s="78"/>
      <c r="P119" s="78"/>
      <c r="Q119" s="78"/>
    </row>
    <row r="120" spans="1:17" ht="24.95" customHeight="1" x14ac:dyDescent="0.2">
      <c r="A120" s="8">
        <v>114</v>
      </c>
      <c r="B120" s="131"/>
      <c r="C120" s="122"/>
      <c r="D120" s="382"/>
      <c r="E120" s="382"/>
      <c r="F120" s="382"/>
      <c r="G120" s="382"/>
      <c r="H120" s="113"/>
      <c r="I120" s="327"/>
      <c r="J120" s="328"/>
      <c r="K120" s="78"/>
      <c r="L120" s="78"/>
      <c r="M120" s="78"/>
      <c r="N120" s="78"/>
      <c r="O120" s="78"/>
      <c r="P120" s="78"/>
      <c r="Q120" s="78"/>
    </row>
    <row r="121" spans="1:17" ht="24.95" customHeight="1" x14ac:dyDescent="0.2">
      <c r="A121" s="8">
        <v>115</v>
      </c>
      <c r="B121" s="131"/>
      <c r="C121" s="122"/>
      <c r="D121" s="382"/>
      <c r="E121" s="382"/>
      <c r="F121" s="382"/>
      <c r="G121" s="382"/>
      <c r="H121" s="113"/>
      <c r="I121" s="327"/>
      <c r="J121" s="328"/>
      <c r="K121" s="78"/>
      <c r="L121" s="78"/>
      <c r="M121" s="78"/>
      <c r="N121" s="78"/>
      <c r="O121" s="78"/>
      <c r="P121" s="78"/>
      <c r="Q121" s="78"/>
    </row>
    <row r="122" spans="1:17" ht="24.95" customHeight="1" x14ac:dyDescent="0.2">
      <c r="A122" s="8">
        <v>116</v>
      </c>
      <c r="B122" s="131"/>
      <c r="C122" s="122"/>
      <c r="D122" s="382"/>
      <c r="E122" s="382"/>
      <c r="F122" s="382"/>
      <c r="G122" s="382"/>
      <c r="H122" s="113"/>
      <c r="I122" s="327"/>
      <c r="J122" s="328"/>
      <c r="K122" s="78"/>
      <c r="L122" s="78"/>
      <c r="M122" s="78"/>
      <c r="N122" s="78"/>
      <c r="O122" s="78"/>
      <c r="P122" s="78"/>
      <c r="Q122" s="78"/>
    </row>
    <row r="123" spans="1:17" ht="24.95" customHeight="1" x14ac:dyDescent="0.2">
      <c r="A123" s="8">
        <v>117</v>
      </c>
      <c r="B123" s="131"/>
      <c r="C123" s="122"/>
      <c r="D123" s="382"/>
      <c r="E123" s="382"/>
      <c r="F123" s="382"/>
      <c r="G123" s="382"/>
      <c r="H123" s="113"/>
      <c r="I123" s="327"/>
      <c r="J123" s="328"/>
      <c r="K123" s="78"/>
      <c r="L123" s="78"/>
      <c r="M123" s="78"/>
      <c r="N123" s="78"/>
      <c r="O123" s="78"/>
      <c r="P123" s="78"/>
      <c r="Q123" s="78"/>
    </row>
    <row r="124" spans="1:17" ht="24.95" customHeight="1" x14ac:dyDescent="0.2">
      <c r="A124" s="8">
        <v>118</v>
      </c>
      <c r="B124" s="131"/>
      <c r="C124" s="122"/>
      <c r="D124" s="382"/>
      <c r="E124" s="382"/>
      <c r="F124" s="382"/>
      <c r="G124" s="382"/>
      <c r="H124" s="113"/>
      <c r="I124" s="327"/>
      <c r="J124" s="328"/>
      <c r="K124" s="78"/>
      <c r="L124" s="78"/>
      <c r="M124" s="78"/>
      <c r="N124" s="78"/>
      <c r="O124" s="78"/>
      <c r="P124" s="78"/>
      <c r="Q124" s="78"/>
    </row>
    <row r="125" spans="1:17" ht="24.95" customHeight="1" x14ac:dyDescent="0.2">
      <c r="A125" s="8">
        <v>119</v>
      </c>
      <c r="B125" s="131"/>
      <c r="C125" s="122"/>
      <c r="D125" s="382"/>
      <c r="E125" s="382"/>
      <c r="F125" s="382"/>
      <c r="G125" s="382"/>
      <c r="H125" s="113"/>
      <c r="I125" s="327"/>
      <c r="J125" s="328"/>
      <c r="K125" s="78"/>
      <c r="L125" s="78"/>
      <c r="M125" s="78"/>
      <c r="N125" s="78"/>
      <c r="O125" s="78"/>
      <c r="P125" s="78"/>
      <c r="Q125" s="78"/>
    </row>
    <row r="126" spans="1:17" ht="24.95" customHeight="1" x14ac:dyDescent="0.2">
      <c r="A126" s="8">
        <v>120</v>
      </c>
      <c r="B126" s="131"/>
      <c r="C126" s="122"/>
      <c r="D126" s="382"/>
      <c r="E126" s="382"/>
      <c r="F126" s="382"/>
      <c r="G126" s="382"/>
      <c r="H126" s="113"/>
      <c r="I126" s="327"/>
      <c r="J126" s="328"/>
      <c r="K126" s="78"/>
      <c r="L126" s="78"/>
      <c r="M126" s="78"/>
      <c r="N126" s="78"/>
      <c r="O126" s="78"/>
      <c r="P126" s="78"/>
      <c r="Q126" s="78"/>
    </row>
    <row r="127" spans="1:17" ht="24.95" customHeight="1" x14ac:dyDescent="0.2">
      <c r="A127" s="8">
        <v>121</v>
      </c>
      <c r="B127" s="131"/>
      <c r="C127" s="122"/>
      <c r="D127" s="382"/>
      <c r="E127" s="382"/>
      <c r="F127" s="382"/>
      <c r="G127" s="382"/>
      <c r="H127" s="113"/>
      <c r="I127" s="327"/>
      <c r="J127" s="328"/>
      <c r="K127" s="78"/>
      <c r="L127" s="78"/>
      <c r="M127" s="78"/>
      <c r="N127" s="78"/>
      <c r="O127" s="78"/>
      <c r="P127" s="78"/>
      <c r="Q127" s="78"/>
    </row>
    <row r="128" spans="1:17" ht="24.95" customHeight="1" x14ac:dyDescent="0.2">
      <c r="A128" s="8">
        <v>122</v>
      </c>
      <c r="B128" s="131"/>
      <c r="C128" s="122"/>
      <c r="D128" s="382"/>
      <c r="E128" s="382"/>
      <c r="F128" s="382"/>
      <c r="G128" s="382"/>
      <c r="H128" s="113"/>
      <c r="I128" s="327"/>
      <c r="J128" s="328"/>
      <c r="K128" s="78"/>
      <c r="L128" s="78"/>
      <c r="M128" s="78"/>
      <c r="N128" s="78"/>
      <c r="O128" s="78"/>
      <c r="P128" s="78"/>
      <c r="Q128" s="78"/>
    </row>
    <row r="129" spans="1:17" ht="24.95" customHeight="1" x14ac:dyDescent="0.2">
      <c r="A129" s="8">
        <v>123</v>
      </c>
      <c r="B129" s="131"/>
      <c r="C129" s="122"/>
      <c r="D129" s="382"/>
      <c r="E129" s="382"/>
      <c r="F129" s="382"/>
      <c r="G129" s="382"/>
      <c r="H129" s="113"/>
      <c r="I129" s="327"/>
      <c r="J129" s="328"/>
      <c r="K129" s="78"/>
      <c r="L129" s="78"/>
      <c r="M129" s="78"/>
      <c r="N129" s="78"/>
      <c r="O129" s="78"/>
      <c r="P129" s="78"/>
      <c r="Q129" s="78"/>
    </row>
    <row r="130" spans="1:17" ht="24.95" customHeight="1" x14ac:dyDescent="0.2">
      <c r="A130" s="8">
        <v>124</v>
      </c>
      <c r="B130" s="131"/>
      <c r="C130" s="122"/>
      <c r="D130" s="382"/>
      <c r="E130" s="382"/>
      <c r="F130" s="382"/>
      <c r="G130" s="382"/>
      <c r="H130" s="113"/>
      <c r="I130" s="327"/>
      <c r="J130" s="328"/>
      <c r="K130" s="78"/>
      <c r="L130" s="78"/>
      <c r="M130" s="78"/>
      <c r="N130" s="78"/>
      <c r="O130" s="78"/>
      <c r="P130" s="78"/>
      <c r="Q130" s="78"/>
    </row>
    <row r="131" spans="1:17" ht="24.95" customHeight="1" x14ac:dyDescent="0.2">
      <c r="A131" s="8">
        <v>125</v>
      </c>
      <c r="B131" s="131"/>
      <c r="C131" s="122"/>
      <c r="D131" s="382"/>
      <c r="E131" s="382"/>
      <c r="F131" s="382"/>
      <c r="G131" s="382"/>
      <c r="H131" s="113"/>
      <c r="I131" s="327"/>
      <c r="J131" s="328"/>
      <c r="K131" s="78"/>
      <c r="L131" s="78"/>
      <c r="M131" s="78"/>
      <c r="N131" s="78"/>
      <c r="O131" s="78"/>
      <c r="P131" s="78"/>
      <c r="Q131" s="78"/>
    </row>
    <row r="132" spans="1:17" ht="24.95" customHeight="1" x14ac:dyDescent="0.2">
      <c r="A132" s="8">
        <v>126</v>
      </c>
      <c r="B132" s="131"/>
      <c r="C132" s="122"/>
      <c r="D132" s="382"/>
      <c r="E132" s="382"/>
      <c r="F132" s="382"/>
      <c r="G132" s="382"/>
      <c r="H132" s="113"/>
      <c r="I132" s="327"/>
      <c r="J132" s="328"/>
      <c r="K132" s="78"/>
      <c r="L132" s="78"/>
      <c r="M132" s="78"/>
      <c r="N132" s="78"/>
      <c r="O132" s="78"/>
      <c r="P132" s="78"/>
      <c r="Q132" s="78"/>
    </row>
    <row r="133" spans="1:17" ht="24.95" customHeight="1" x14ac:dyDescent="0.2">
      <c r="A133" s="8">
        <v>127</v>
      </c>
      <c r="B133" s="131"/>
      <c r="C133" s="122"/>
      <c r="D133" s="382"/>
      <c r="E133" s="382"/>
      <c r="F133" s="382"/>
      <c r="G133" s="382"/>
      <c r="H133" s="113"/>
      <c r="I133" s="327"/>
      <c r="J133" s="328"/>
      <c r="K133" s="78"/>
      <c r="L133" s="78"/>
      <c r="M133" s="78"/>
      <c r="N133" s="78"/>
      <c r="O133" s="78"/>
      <c r="P133" s="78"/>
      <c r="Q133" s="78"/>
    </row>
    <row r="134" spans="1:17" ht="24.95" customHeight="1" x14ac:dyDescent="0.2">
      <c r="A134" s="8">
        <v>128</v>
      </c>
      <c r="B134" s="131"/>
      <c r="C134" s="122"/>
      <c r="D134" s="382"/>
      <c r="E134" s="382"/>
      <c r="F134" s="382"/>
      <c r="G134" s="382"/>
      <c r="H134" s="113"/>
      <c r="I134" s="327"/>
      <c r="J134" s="328"/>
      <c r="K134" s="78"/>
      <c r="L134" s="78"/>
      <c r="M134" s="78"/>
      <c r="N134" s="78"/>
      <c r="O134" s="78"/>
      <c r="P134" s="78"/>
      <c r="Q134" s="78"/>
    </row>
    <row r="135" spans="1:17" ht="24.95" customHeight="1" x14ac:dyDescent="0.2">
      <c r="A135" s="8">
        <v>129</v>
      </c>
      <c r="B135" s="131"/>
      <c r="C135" s="122"/>
      <c r="D135" s="382"/>
      <c r="E135" s="382"/>
      <c r="F135" s="382"/>
      <c r="G135" s="382"/>
      <c r="H135" s="113"/>
      <c r="I135" s="327"/>
      <c r="J135" s="328"/>
      <c r="K135" s="78"/>
      <c r="L135" s="78"/>
      <c r="M135" s="78"/>
      <c r="N135" s="78"/>
      <c r="O135" s="78"/>
      <c r="P135" s="78"/>
      <c r="Q135" s="78"/>
    </row>
    <row r="136" spans="1:17" ht="24.95" customHeight="1" x14ac:dyDescent="0.2">
      <c r="A136" s="8">
        <v>130</v>
      </c>
      <c r="B136" s="131"/>
      <c r="C136" s="122"/>
      <c r="D136" s="382"/>
      <c r="E136" s="382"/>
      <c r="F136" s="382"/>
      <c r="G136" s="382"/>
      <c r="H136" s="113"/>
      <c r="I136" s="327"/>
      <c r="J136" s="328"/>
      <c r="K136" s="78"/>
      <c r="L136" s="78"/>
      <c r="M136" s="78"/>
      <c r="N136" s="78"/>
      <c r="O136" s="78"/>
      <c r="P136" s="78"/>
      <c r="Q136" s="78"/>
    </row>
    <row r="137" spans="1:17" ht="24.95" customHeight="1" x14ac:dyDescent="0.2">
      <c r="A137" s="8">
        <v>131</v>
      </c>
      <c r="B137" s="131"/>
      <c r="C137" s="122"/>
      <c r="D137" s="382"/>
      <c r="E137" s="382"/>
      <c r="F137" s="382"/>
      <c r="G137" s="382"/>
      <c r="H137" s="113"/>
      <c r="I137" s="327"/>
      <c r="J137" s="328"/>
      <c r="K137" s="78"/>
      <c r="L137" s="78"/>
      <c r="M137" s="78"/>
      <c r="N137" s="78"/>
      <c r="O137" s="78"/>
      <c r="P137" s="78"/>
      <c r="Q137" s="78"/>
    </row>
    <row r="138" spans="1:17" ht="24.95" customHeight="1" x14ac:dyDescent="0.2">
      <c r="A138" s="8">
        <v>132</v>
      </c>
      <c r="B138" s="131"/>
      <c r="C138" s="122"/>
      <c r="D138" s="382"/>
      <c r="E138" s="382"/>
      <c r="F138" s="382"/>
      <c r="G138" s="382"/>
      <c r="H138" s="113"/>
      <c r="I138" s="327"/>
      <c r="J138" s="328"/>
      <c r="K138" s="78"/>
      <c r="L138" s="78"/>
      <c r="M138" s="78"/>
      <c r="N138" s="78"/>
      <c r="O138" s="78"/>
      <c r="P138" s="78"/>
      <c r="Q138" s="78"/>
    </row>
    <row r="139" spans="1:17" ht="24.95" customHeight="1" x14ac:dyDescent="0.2">
      <c r="A139" s="8">
        <v>133</v>
      </c>
      <c r="B139" s="131"/>
      <c r="C139" s="122"/>
      <c r="D139" s="382"/>
      <c r="E139" s="382"/>
      <c r="F139" s="382"/>
      <c r="G139" s="382"/>
      <c r="H139" s="113"/>
      <c r="I139" s="327"/>
      <c r="J139" s="328"/>
      <c r="K139" s="78"/>
      <c r="L139" s="78"/>
      <c r="M139" s="78"/>
      <c r="N139" s="78"/>
      <c r="O139" s="78"/>
      <c r="P139" s="78"/>
      <c r="Q139" s="78"/>
    </row>
    <row r="140" spans="1:17" ht="24.95" customHeight="1" x14ac:dyDescent="0.2">
      <c r="A140" s="8">
        <v>134</v>
      </c>
      <c r="B140" s="131"/>
      <c r="C140" s="122"/>
      <c r="D140" s="382"/>
      <c r="E140" s="382"/>
      <c r="F140" s="382"/>
      <c r="G140" s="382"/>
      <c r="H140" s="113"/>
      <c r="I140" s="327"/>
      <c r="J140" s="328"/>
      <c r="K140" s="78"/>
      <c r="L140" s="78"/>
      <c r="M140" s="78"/>
      <c r="N140" s="78"/>
      <c r="O140" s="78"/>
      <c r="P140" s="78"/>
      <c r="Q140" s="78"/>
    </row>
    <row r="141" spans="1:17" ht="24.95" customHeight="1" x14ac:dyDescent="0.2">
      <c r="A141" s="8">
        <v>135</v>
      </c>
      <c r="B141" s="131"/>
      <c r="C141" s="122"/>
      <c r="D141" s="382"/>
      <c r="E141" s="382"/>
      <c r="F141" s="382"/>
      <c r="G141" s="382"/>
      <c r="H141" s="113"/>
      <c r="I141" s="327"/>
      <c r="J141" s="328"/>
      <c r="K141" s="78"/>
      <c r="L141" s="78"/>
      <c r="M141" s="78"/>
      <c r="N141" s="78"/>
      <c r="O141" s="78"/>
      <c r="P141" s="78"/>
      <c r="Q141" s="78"/>
    </row>
    <row r="142" spans="1:17" ht="24.95" customHeight="1" x14ac:dyDescent="0.2">
      <c r="A142" s="8">
        <v>136</v>
      </c>
      <c r="B142" s="131"/>
      <c r="C142" s="122"/>
      <c r="D142" s="382"/>
      <c r="E142" s="382"/>
      <c r="F142" s="382"/>
      <c r="G142" s="382"/>
      <c r="H142" s="113"/>
      <c r="I142" s="327"/>
      <c r="J142" s="328"/>
      <c r="K142" s="78"/>
      <c r="L142" s="78"/>
      <c r="M142" s="78"/>
      <c r="N142" s="78"/>
      <c r="O142" s="78"/>
      <c r="P142" s="78"/>
      <c r="Q142" s="78"/>
    </row>
    <row r="143" spans="1:17" ht="24.95" customHeight="1" x14ac:dyDescent="0.2">
      <c r="A143" s="8">
        <v>137</v>
      </c>
      <c r="B143" s="131"/>
      <c r="C143" s="122"/>
      <c r="D143" s="382"/>
      <c r="E143" s="382"/>
      <c r="F143" s="382"/>
      <c r="G143" s="382"/>
      <c r="H143" s="113"/>
      <c r="I143" s="327"/>
      <c r="J143" s="328"/>
      <c r="K143" s="78"/>
      <c r="L143" s="78"/>
      <c r="M143" s="78"/>
      <c r="N143" s="78"/>
      <c r="O143" s="78"/>
      <c r="P143" s="78"/>
      <c r="Q143" s="78"/>
    </row>
    <row r="144" spans="1:17" ht="24.95" customHeight="1" x14ac:dyDescent="0.2">
      <c r="A144" s="8">
        <v>138</v>
      </c>
      <c r="B144" s="131"/>
      <c r="C144" s="122"/>
      <c r="D144" s="382"/>
      <c r="E144" s="382"/>
      <c r="F144" s="382"/>
      <c r="G144" s="382"/>
      <c r="H144" s="113"/>
      <c r="I144" s="327"/>
      <c r="J144" s="328"/>
      <c r="K144" s="78"/>
      <c r="L144" s="78"/>
      <c r="M144" s="78"/>
      <c r="N144" s="78"/>
      <c r="O144" s="78"/>
      <c r="P144" s="78"/>
      <c r="Q144" s="78"/>
    </row>
    <row r="145" spans="1:17" ht="24.95" customHeight="1" x14ac:dyDescent="0.2">
      <c r="A145" s="8">
        <v>139</v>
      </c>
      <c r="B145" s="131"/>
      <c r="C145" s="122"/>
      <c r="D145" s="382"/>
      <c r="E145" s="382"/>
      <c r="F145" s="382"/>
      <c r="G145" s="382"/>
      <c r="H145" s="113"/>
      <c r="I145" s="327"/>
      <c r="J145" s="328"/>
      <c r="K145" s="78"/>
      <c r="L145" s="78"/>
      <c r="M145" s="78"/>
      <c r="N145" s="78"/>
      <c r="O145" s="78"/>
      <c r="P145" s="78"/>
      <c r="Q145" s="78"/>
    </row>
    <row r="146" spans="1:17" ht="24.95" customHeight="1" x14ac:dyDescent="0.2">
      <c r="A146" s="8">
        <v>140</v>
      </c>
      <c r="B146" s="131"/>
      <c r="C146" s="122"/>
      <c r="D146" s="382"/>
      <c r="E146" s="382"/>
      <c r="F146" s="382"/>
      <c r="G146" s="382"/>
      <c r="H146" s="113"/>
      <c r="I146" s="327"/>
      <c r="J146" s="328"/>
      <c r="K146" s="78"/>
      <c r="L146" s="78"/>
      <c r="M146" s="78"/>
      <c r="N146" s="78"/>
      <c r="O146" s="78"/>
      <c r="P146" s="78"/>
      <c r="Q146" s="78"/>
    </row>
    <row r="147" spans="1:17" ht="24.95" customHeight="1" x14ac:dyDescent="0.2">
      <c r="A147" s="8">
        <v>141</v>
      </c>
      <c r="B147" s="131"/>
      <c r="C147" s="122"/>
      <c r="D147" s="382"/>
      <c r="E147" s="382"/>
      <c r="F147" s="382"/>
      <c r="G147" s="382"/>
      <c r="H147" s="113"/>
      <c r="I147" s="327"/>
      <c r="J147" s="328"/>
      <c r="K147" s="78"/>
      <c r="L147" s="78"/>
      <c r="M147" s="78"/>
      <c r="N147" s="78"/>
      <c r="O147" s="78"/>
      <c r="P147" s="78"/>
      <c r="Q147" s="78"/>
    </row>
    <row r="148" spans="1:17" ht="24.95" customHeight="1" x14ac:dyDescent="0.2">
      <c r="A148" s="8">
        <v>142</v>
      </c>
      <c r="B148" s="131"/>
      <c r="C148" s="122"/>
      <c r="D148" s="382"/>
      <c r="E148" s="382"/>
      <c r="F148" s="382"/>
      <c r="G148" s="382"/>
      <c r="H148" s="113"/>
      <c r="I148" s="327"/>
      <c r="J148" s="328"/>
      <c r="K148" s="78"/>
      <c r="L148" s="78"/>
      <c r="M148" s="78"/>
      <c r="N148" s="78"/>
      <c r="O148" s="78"/>
      <c r="P148" s="78"/>
      <c r="Q148" s="78"/>
    </row>
    <row r="149" spans="1:17" ht="24.95" customHeight="1" x14ac:dyDescent="0.2">
      <c r="A149" s="8">
        <v>143</v>
      </c>
      <c r="B149" s="131"/>
      <c r="C149" s="122"/>
      <c r="D149" s="382"/>
      <c r="E149" s="382"/>
      <c r="F149" s="382"/>
      <c r="G149" s="382"/>
      <c r="H149" s="113"/>
      <c r="I149" s="327"/>
      <c r="J149" s="328"/>
      <c r="K149" s="78"/>
      <c r="L149" s="78"/>
      <c r="M149" s="78"/>
      <c r="N149" s="78"/>
      <c r="O149" s="78"/>
      <c r="P149" s="78"/>
      <c r="Q149" s="78"/>
    </row>
    <row r="150" spans="1:17" ht="24.95" customHeight="1" x14ac:dyDescent="0.2">
      <c r="A150" s="8">
        <v>144</v>
      </c>
      <c r="B150" s="131"/>
      <c r="C150" s="122"/>
      <c r="D150" s="382"/>
      <c r="E150" s="382"/>
      <c r="F150" s="382"/>
      <c r="G150" s="382"/>
      <c r="H150" s="113"/>
      <c r="I150" s="327"/>
      <c r="J150" s="328"/>
      <c r="K150" s="78"/>
      <c r="L150" s="78"/>
      <c r="M150" s="78"/>
      <c r="N150" s="78"/>
      <c r="O150" s="78"/>
      <c r="P150" s="78"/>
      <c r="Q150" s="78"/>
    </row>
    <row r="151" spans="1:17" ht="24.95" customHeight="1" x14ac:dyDescent="0.2">
      <c r="A151" s="8">
        <v>145</v>
      </c>
      <c r="B151" s="131"/>
      <c r="C151" s="122"/>
      <c r="D151" s="382"/>
      <c r="E151" s="382"/>
      <c r="F151" s="382"/>
      <c r="G151" s="382"/>
      <c r="H151" s="113"/>
      <c r="I151" s="327"/>
      <c r="J151" s="328"/>
      <c r="K151" s="78"/>
      <c r="L151" s="78"/>
      <c r="M151" s="78"/>
      <c r="N151" s="78"/>
      <c r="O151" s="78"/>
      <c r="P151" s="78"/>
      <c r="Q151" s="78"/>
    </row>
    <row r="152" spans="1:17" ht="24.95" customHeight="1" x14ac:dyDescent="0.2">
      <c r="A152" s="8">
        <v>146</v>
      </c>
      <c r="B152" s="131"/>
      <c r="C152" s="122"/>
      <c r="D152" s="382"/>
      <c r="E152" s="382"/>
      <c r="F152" s="382"/>
      <c r="G152" s="382"/>
      <c r="H152" s="113"/>
      <c r="I152" s="327"/>
      <c r="J152" s="328"/>
      <c r="K152" s="78"/>
      <c r="L152" s="78"/>
      <c r="M152" s="78"/>
      <c r="N152" s="78"/>
      <c r="O152" s="78"/>
      <c r="P152" s="78"/>
      <c r="Q152" s="78"/>
    </row>
    <row r="153" spans="1:17" ht="24.95" customHeight="1" x14ac:dyDescent="0.2">
      <c r="A153" s="8">
        <v>147</v>
      </c>
      <c r="B153" s="131"/>
      <c r="C153" s="122"/>
      <c r="D153" s="382"/>
      <c r="E153" s="382"/>
      <c r="F153" s="382"/>
      <c r="G153" s="382"/>
      <c r="H153" s="113"/>
      <c r="I153" s="327"/>
      <c r="J153" s="328"/>
      <c r="K153" s="78"/>
      <c r="L153" s="78"/>
      <c r="M153" s="78"/>
      <c r="N153" s="78"/>
      <c r="O153" s="78"/>
      <c r="P153" s="78"/>
      <c r="Q153" s="78"/>
    </row>
    <row r="154" spans="1:17" ht="24.95" customHeight="1" x14ac:dyDescent="0.2">
      <c r="A154" s="8">
        <v>148</v>
      </c>
      <c r="B154" s="131"/>
      <c r="C154" s="122"/>
      <c r="D154" s="382"/>
      <c r="E154" s="382"/>
      <c r="F154" s="382"/>
      <c r="G154" s="382"/>
      <c r="H154" s="113"/>
      <c r="I154" s="327"/>
      <c r="J154" s="328"/>
      <c r="K154" s="78"/>
      <c r="L154" s="78"/>
      <c r="M154" s="78"/>
      <c r="N154" s="78"/>
      <c r="O154" s="78"/>
      <c r="P154" s="78"/>
      <c r="Q154" s="78"/>
    </row>
    <row r="155" spans="1:17" ht="24.95" customHeight="1" x14ac:dyDescent="0.2">
      <c r="A155" s="8">
        <v>149</v>
      </c>
      <c r="B155" s="131"/>
      <c r="C155" s="122"/>
      <c r="D155" s="382"/>
      <c r="E155" s="382"/>
      <c r="F155" s="382"/>
      <c r="G155" s="382"/>
      <c r="H155" s="113"/>
      <c r="I155" s="327"/>
      <c r="J155" s="328"/>
      <c r="K155" s="78"/>
      <c r="L155" s="78"/>
      <c r="M155" s="78"/>
      <c r="N155" s="78"/>
      <c r="O155" s="78"/>
      <c r="P155" s="78"/>
      <c r="Q155" s="78"/>
    </row>
    <row r="156" spans="1:17" ht="24.95" customHeight="1" x14ac:dyDescent="0.2">
      <c r="A156" s="8">
        <v>150</v>
      </c>
      <c r="B156" s="131"/>
      <c r="C156" s="122"/>
      <c r="D156" s="382"/>
      <c r="E156" s="382"/>
      <c r="F156" s="382"/>
      <c r="G156" s="382"/>
      <c r="H156" s="113"/>
      <c r="I156" s="327"/>
      <c r="J156" s="328"/>
      <c r="K156" s="78"/>
      <c r="L156" s="78"/>
      <c r="M156" s="78"/>
      <c r="N156" s="78"/>
      <c r="O156" s="78"/>
      <c r="P156" s="78"/>
      <c r="Q156" s="78"/>
    </row>
    <row r="157" spans="1:17" ht="24.95" customHeight="1" x14ac:dyDescent="0.2">
      <c r="A157" s="8">
        <v>151</v>
      </c>
      <c r="B157" s="131"/>
      <c r="C157" s="122"/>
      <c r="D157" s="382"/>
      <c r="E157" s="382"/>
      <c r="F157" s="382"/>
      <c r="G157" s="382"/>
      <c r="H157" s="113"/>
      <c r="I157" s="327"/>
      <c r="J157" s="328"/>
      <c r="K157" s="78"/>
      <c r="L157" s="78"/>
      <c r="M157" s="78"/>
      <c r="N157" s="78"/>
      <c r="O157" s="78"/>
      <c r="P157" s="78"/>
      <c r="Q157" s="78"/>
    </row>
    <row r="158" spans="1:17" ht="24.95" customHeight="1" x14ac:dyDescent="0.2">
      <c r="A158" s="8">
        <v>152</v>
      </c>
      <c r="B158" s="131"/>
      <c r="C158" s="122"/>
      <c r="D158" s="382"/>
      <c r="E158" s="382"/>
      <c r="F158" s="382"/>
      <c r="G158" s="382"/>
      <c r="H158" s="113"/>
      <c r="I158" s="327"/>
      <c r="J158" s="328"/>
      <c r="K158" s="78"/>
      <c r="L158" s="78"/>
      <c r="M158" s="78"/>
      <c r="N158" s="78"/>
      <c r="O158" s="78"/>
      <c r="P158" s="78"/>
      <c r="Q158" s="78"/>
    </row>
    <row r="159" spans="1:17" ht="24.95" customHeight="1" x14ac:dyDescent="0.2">
      <c r="A159" s="8">
        <v>153</v>
      </c>
      <c r="B159" s="131"/>
      <c r="C159" s="122"/>
      <c r="D159" s="382"/>
      <c r="E159" s="382"/>
      <c r="F159" s="382"/>
      <c r="G159" s="382"/>
      <c r="H159" s="113"/>
      <c r="I159" s="327"/>
      <c r="J159" s="328"/>
      <c r="K159" s="78"/>
      <c r="L159" s="78"/>
      <c r="M159" s="78"/>
      <c r="N159" s="78"/>
      <c r="O159" s="78"/>
      <c r="P159" s="78"/>
      <c r="Q159" s="78"/>
    </row>
    <row r="160" spans="1:17" ht="24.95" customHeight="1" x14ac:dyDescent="0.2">
      <c r="A160" s="8">
        <v>154</v>
      </c>
      <c r="B160" s="131"/>
      <c r="C160" s="122"/>
      <c r="D160" s="382"/>
      <c r="E160" s="382"/>
      <c r="F160" s="382"/>
      <c r="G160" s="382"/>
      <c r="H160" s="113"/>
      <c r="I160" s="327"/>
      <c r="J160" s="328"/>
      <c r="K160" s="78"/>
      <c r="L160" s="78"/>
      <c r="M160" s="78"/>
      <c r="N160" s="78"/>
      <c r="O160" s="78"/>
      <c r="P160" s="78"/>
      <c r="Q160" s="78"/>
    </row>
    <row r="161" spans="1:17" ht="24.95" customHeight="1" x14ac:dyDescent="0.2">
      <c r="A161" s="8">
        <v>155</v>
      </c>
      <c r="B161" s="131"/>
      <c r="C161" s="122"/>
      <c r="D161" s="382"/>
      <c r="E161" s="382"/>
      <c r="F161" s="382"/>
      <c r="G161" s="382"/>
      <c r="H161" s="113"/>
      <c r="I161" s="327"/>
      <c r="J161" s="328"/>
      <c r="K161" s="78"/>
      <c r="L161" s="78"/>
      <c r="M161" s="78"/>
      <c r="N161" s="78"/>
      <c r="O161" s="78"/>
      <c r="P161" s="78"/>
      <c r="Q161" s="78"/>
    </row>
    <row r="162" spans="1:17" ht="24.95" customHeight="1" x14ac:dyDescent="0.2">
      <c r="A162" s="8">
        <v>156</v>
      </c>
      <c r="B162" s="131"/>
      <c r="C162" s="122"/>
      <c r="D162" s="382"/>
      <c r="E162" s="382"/>
      <c r="F162" s="382"/>
      <c r="G162" s="382"/>
      <c r="H162" s="113"/>
      <c r="I162" s="327"/>
      <c r="J162" s="328"/>
      <c r="K162" s="78"/>
      <c r="L162" s="78"/>
      <c r="M162" s="78"/>
      <c r="N162" s="78"/>
      <c r="O162" s="78"/>
      <c r="P162" s="78"/>
      <c r="Q162" s="78"/>
    </row>
    <row r="163" spans="1:17" ht="24.95" customHeight="1" x14ac:dyDescent="0.2">
      <c r="A163" s="8">
        <v>157</v>
      </c>
      <c r="B163" s="131"/>
      <c r="C163" s="122"/>
      <c r="D163" s="382"/>
      <c r="E163" s="382"/>
      <c r="F163" s="382"/>
      <c r="G163" s="382"/>
      <c r="H163" s="113"/>
      <c r="I163" s="327"/>
      <c r="J163" s="328"/>
      <c r="K163" s="78"/>
      <c r="L163" s="78"/>
      <c r="M163" s="78"/>
      <c r="N163" s="78"/>
      <c r="O163" s="78"/>
      <c r="P163" s="78"/>
      <c r="Q163" s="78"/>
    </row>
    <row r="164" spans="1:17" ht="24.95" customHeight="1" x14ac:dyDescent="0.2">
      <c r="A164" s="8">
        <v>158</v>
      </c>
      <c r="B164" s="131"/>
      <c r="C164" s="122"/>
      <c r="D164" s="382"/>
      <c r="E164" s="382"/>
      <c r="F164" s="382"/>
      <c r="G164" s="382"/>
      <c r="H164" s="113"/>
      <c r="I164" s="327"/>
      <c r="J164" s="328"/>
      <c r="K164" s="78"/>
      <c r="L164" s="78"/>
      <c r="M164" s="78"/>
      <c r="N164" s="78"/>
      <c r="O164" s="78"/>
      <c r="P164" s="78"/>
      <c r="Q164" s="78"/>
    </row>
    <row r="165" spans="1:17" ht="24.95" customHeight="1" x14ac:dyDescent="0.2">
      <c r="A165" s="8">
        <v>159</v>
      </c>
      <c r="B165" s="131"/>
      <c r="C165" s="122"/>
      <c r="D165" s="382"/>
      <c r="E165" s="382"/>
      <c r="F165" s="382"/>
      <c r="G165" s="382"/>
      <c r="H165" s="113"/>
      <c r="I165" s="327"/>
      <c r="J165" s="328"/>
      <c r="K165" s="78"/>
      <c r="L165" s="78"/>
      <c r="M165" s="78"/>
      <c r="N165" s="78"/>
      <c r="O165" s="78"/>
      <c r="P165" s="78"/>
      <c r="Q165" s="78"/>
    </row>
    <row r="166" spans="1:17" ht="24.95" customHeight="1" x14ac:dyDescent="0.2">
      <c r="A166" s="8">
        <v>160</v>
      </c>
      <c r="B166" s="131"/>
      <c r="C166" s="122"/>
      <c r="D166" s="382"/>
      <c r="E166" s="382"/>
      <c r="F166" s="382"/>
      <c r="G166" s="382"/>
      <c r="H166" s="113"/>
      <c r="I166" s="327"/>
      <c r="J166" s="328"/>
      <c r="K166" s="78"/>
      <c r="L166" s="78"/>
      <c r="M166" s="78"/>
      <c r="N166" s="78"/>
      <c r="O166" s="78"/>
      <c r="P166" s="78"/>
      <c r="Q166" s="78"/>
    </row>
    <row r="167" spans="1:17" ht="24.95" customHeight="1" x14ac:dyDescent="0.2">
      <c r="A167" s="8">
        <v>161</v>
      </c>
      <c r="B167" s="131"/>
      <c r="C167" s="122"/>
      <c r="D167" s="382"/>
      <c r="E167" s="382"/>
      <c r="F167" s="382"/>
      <c r="G167" s="382"/>
      <c r="H167" s="113"/>
      <c r="I167" s="327"/>
      <c r="J167" s="328"/>
      <c r="K167" s="78"/>
      <c r="L167" s="78"/>
      <c r="M167" s="78"/>
      <c r="N167" s="78"/>
      <c r="O167" s="78"/>
      <c r="P167" s="78"/>
      <c r="Q167" s="78"/>
    </row>
    <row r="168" spans="1:17" ht="24.95" customHeight="1" x14ac:dyDescent="0.2">
      <c r="A168" s="8">
        <v>162</v>
      </c>
      <c r="B168" s="131"/>
      <c r="C168" s="122"/>
      <c r="D168" s="382"/>
      <c r="E168" s="382"/>
      <c r="F168" s="382"/>
      <c r="G168" s="382"/>
      <c r="H168" s="113"/>
      <c r="I168" s="327"/>
      <c r="J168" s="328"/>
      <c r="K168" s="78"/>
      <c r="L168" s="78"/>
      <c r="M168" s="78"/>
      <c r="N168" s="78"/>
      <c r="O168" s="78"/>
      <c r="P168" s="78"/>
      <c r="Q168" s="78"/>
    </row>
    <row r="169" spans="1:17" ht="24.95" customHeight="1" x14ac:dyDescent="0.2">
      <c r="A169" s="8">
        <v>163</v>
      </c>
      <c r="B169" s="131"/>
      <c r="C169" s="122"/>
      <c r="D169" s="382"/>
      <c r="E169" s="382"/>
      <c r="F169" s="382"/>
      <c r="G169" s="382"/>
      <c r="H169" s="113"/>
      <c r="I169" s="327"/>
      <c r="J169" s="328"/>
      <c r="K169" s="78"/>
      <c r="L169" s="78"/>
      <c r="M169" s="78"/>
      <c r="N169" s="78"/>
      <c r="O169" s="78"/>
      <c r="P169" s="78"/>
      <c r="Q169" s="78"/>
    </row>
    <row r="170" spans="1:17" ht="24.95" customHeight="1" x14ac:dyDescent="0.2">
      <c r="A170" s="8">
        <v>164</v>
      </c>
      <c r="B170" s="131"/>
      <c r="C170" s="122"/>
      <c r="D170" s="382"/>
      <c r="E170" s="382"/>
      <c r="F170" s="382"/>
      <c r="G170" s="382"/>
      <c r="H170" s="113"/>
      <c r="I170" s="327"/>
      <c r="J170" s="328"/>
      <c r="K170" s="78"/>
      <c r="L170" s="78"/>
      <c r="M170" s="78"/>
      <c r="N170" s="78"/>
      <c r="O170" s="78"/>
      <c r="P170" s="78"/>
      <c r="Q170" s="78"/>
    </row>
    <row r="171" spans="1:17" ht="24.95" customHeight="1" x14ac:dyDescent="0.2">
      <c r="A171" s="8">
        <v>165</v>
      </c>
      <c r="B171" s="131"/>
      <c r="C171" s="122"/>
      <c r="D171" s="382"/>
      <c r="E171" s="382"/>
      <c r="F171" s="382"/>
      <c r="G171" s="382"/>
      <c r="H171" s="113"/>
      <c r="I171" s="327"/>
      <c r="J171" s="328"/>
      <c r="K171" s="78"/>
      <c r="L171" s="78"/>
      <c r="M171" s="78"/>
      <c r="N171" s="78"/>
      <c r="O171" s="78"/>
      <c r="P171" s="78"/>
      <c r="Q171" s="78"/>
    </row>
    <row r="172" spans="1:17" ht="24.95" customHeight="1" x14ac:dyDescent="0.2">
      <c r="A172" s="8">
        <v>166</v>
      </c>
      <c r="B172" s="131"/>
      <c r="C172" s="122"/>
      <c r="D172" s="382"/>
      <c r="E172" s="382"/>
      <c r="F172" s="382"/>
      <c r="G172" s="382"/>
      <c r="H172" s="113"/>
      <c r="I172" s="327"/>
      <c r="J172" s="328"/>
      <c r="K172" s="78"/>
      <c r="L172" s="78"/>
      <c r="M172" s="78"/>
      <c r="N172" s="78"/>
      <c r="O172" s="78"/>
      <c r="P172" s="78"/>
      <c r="Q172" s="78"/>
    </row>
    <row r="173" spans="1:17" ht="24.95" customHeight="1" x14ac:dyDescent="0.2">
      <c r="A173" s="8">
        <v>167</v>
      </c>
      <c r="B173" s="131"/>
      <c r="C173" s="122"/>
      <c r="D173" s="382"/>
      <c r="E173" s="382"/>
      <c r="F173" s="382"/>
      <c r="G173" s="382"/>
      <c r="H173" s="113"/>
      <c r="I173" s="327"/>
      <c r="J173" s="328"/>
      <c r="K173" s="78"/>
      <c r="L173" s="78"/>
      <c r="M173" s="78"/>
      <c r="N173" s="78"/>
      <c r="O173" s="78"/>
      <c r="P173" s="78"/>
      <c r="Q173" s="78"/>
    </row>
    <row r="174" spans="1:17" ht="24.95" customHeight="1" x14ac:dyDescent="0.2">
      <c r="A174" s="8">
        <v>168</v>
      </c>
      <c r="B174" s="131"/>
      <c r="C174" s="122"/>
      <c r="D174" s="382"/>
      <c r="E174" s="382"/>
      <c r="F174" s="382"/>
      <c r="G174" s="382"/>
      <c r="H174" s="113"/>
      <c r="I174" s="327"/>
      <c r="J174" s="328"/>
      <c r="K174" s="78"/>
      <c r="L174" s="78"/>
      <c r="M174" s="78"/>
      <c r="N174" s="78"/>
      <c r="O174" s="78"/>
      <c r="P174" s="78"/>
      <c r="Q174" s="78"/>
    </row>
    <row r="175" spans="1:17" ht="24.95" customHeight="1" x14ac:dyDescent="0.2">
      <c r="A175" s="8">
        <v>169</v>
      </c>
      <c r="B175" s="131"/>
      <c r="C175" s="122"/>
      <c r="D175" s="382"/>
      <c r="E175" s="382"/>
      <c r="F175" s="382"/>
      <c r="G175" s="382"/>
      <c r="H175" s="113"/>
      <c r="I175" s="327"/>
      <c r="J175" s="328"/>
      <c r="K175" s="78"/>
      <c r="L175" s="78"/>
      <c r="M175" s="78"/>
      <c r="N175" s="78"/>
      <c r="O175" s="78"/>
      <c r="P175" s="78"/>
      <c r="Q175" s="78"/>
    </row>
    <row r="176" spans="1:17" ht="24.95" customHeight="1" x14ac:dyDescent="0.2">
      <c r="A176" s="8">
        <v>170</v>
      </c>
      <c r="B176" s="131"/>
      <c r="C176" s="122"/>
      <c r="D176" s="382"/>
      <c r="E176" s="382"/>
      <c r="F176" s="382"/>
      <c r="G176" s="382"/>
      <c r="H176" s="113"/>
      <c r="I176" s="327"/>
      <c r="J176" s="328"/>
      <c r="K176" s="78"/>
      <c r="L176" s="78"/>
      <c r="M176" s="78"/>
      <c r="N176" s="78"/>
      <c r="O176" s="78"/>
      <c r="P176" s="78"/>
      <c r="Q176" s="78"/>
    </row>
    <row r="177" spans="1:17" ht="24.95" customHeight="1" x14ac:dyDescent="0.2">
      <c r="A177" s="8">
        <v>171</v>
      </c>
      <c r="B177" s="131"/>
      <c r="C177" s="122"/>
      <c r="D177" s="382"/>
      <c r="E177" s="382"/>
      <c r="F177" s="382"/>
      <c r="G177" s="382"/>
      <c r="H177" s="113"/>
      <c r="I177" s="327"/>
      <c r="J177" s="328"/>
      <c r="K177" s="78"/>
      <c r="L177" s="78"/>
      <c r="M177" s="78"/>
      <c r="N177" s="78"/>
      <c r="O177" s="78"/>
      <c r="P177" s="78"/>
      <c r="Q177" s="78"/>
    </row>
    <row r="178" spans="1:17" ht="24.95" customHeight="1" x14ac:dyDescent="0.2">
      <c r="A178" s="8">
        <v>172</v>
      </c>
      <c r="B178" s="131"/>
      <c r="C178" s="122"/>
      <c r="D178" s="382"/>
      <c r="E178" s="382"/>
      <c r="F178" s="382"/>
      <c r="G178" s="382"/>
      <c r="H178" s="113"/>
      <c r="I178" s="327"/>
      <c r="J178" s="328"/>
      <c r="K178" s="78"/>
      <c r="L178" s="78"/>
      <c r="M178" s="78"/>
      <c r="N178" s="78"/>
      <c r="O178" s="78"/>
      <c r="P178" s="78"/>
      <c r="Q178" s="78"/>
    </row>
    <row r="179" spans="1:17" ht="24.95" customHeight="1" x14ac:dyDescent="0.2">
      <c r="A179" s="8">
        <v>173</v>
      </c>
      <c r="B179" s="131"/>
      <c r="C179" s="122"/>
      <c r="D179" s="382"/>
      <c r="E179" s="382"/>
      <c r="F179" s="382"/>
      <c r="G179" s="382"/>
      <c r="H179" s="113"/>
      <c r="I179" s="327"/>
      <c r="J179" s="328"/>
      <c r="K179" s="78"/>
      <c r="L179" s="78"/>
      <c r="M179" s="78"/>
      <c r="N179" s="78"/>
      <c r="O179" s="78"/>
      <c r="P179" s="78"/>
      <c r="Q179" s="78"/>
    </row>
    <row r="180" spans="1:17" ht="24.95" customHeight="1" x14ac:dyDescent="0.2">
      <c r="A180" s="8">
        <v>174</v>
      </c>
      <c r="B180" s="131"/>
      <c r="C180" s="122"/>
      <c r="D180" s="382"/>
      <c r="E180" s="382"/>
      <c r="F180" s="382"/>
      <c r="G180" s="382"/>
      <c r="H180" s="113"/>
      <c r="I180" s="327"/>
      <c r="J180" s="328"/>
      <c r="K180" s="78"/>
      <c r="L180" s="78"/>
      <c r="M180" s="78"/>
      <c r="N180" s="78"/>
      <c r="O180" s="78"/>
      <c r="P180" s="78"/>
      <c r="Q180" s="78"/>
    </row>
    <row r="181" spans="1:17" ht="24.95" customHeight="1" x14ac:dyDescent="0.2">
      <c r="A181" s="8">
        <v>175</v>
      </c>
      <c r="B181" s="131"/>
      <c r="C181" s="122"/>
      <c r="D181" s="382"/>
      <c r="E181" s="382"/>
      <c r="F181" s="382"/>
      <c r="G181" s="382"/>
      <c r="H181" s="113"/>
      <c r="I181" s="327"/>
      <c r="J181" s="328"/>
      <c r="K181" s="78"/>
      <c r="L181" s="78"/>
      <c r="M181" s="78"/>
      <c r="N181" s="78"/>
      <c r="O181" s="78"/>
      <c r="P181" s="78"/>
      <c r="Q181" s="78"/>
    </row>
    <row r="182" spans="1:17" ht="24.95" customHeight="1" x14ac:dyDescent="0.2">
      <c r="A182" s="8">
        <v>176</v>
      </c>
      <c r="B182" s="131"/>
      <c r="C182" s="122"/>
      <c r="D182" s="382"/>
      <c r="E182" s="382"/>
      <c r="F182" s="382"/>
      <c r="G182" s="382"/>
      <c r="H182" s="113"/>
      <c r="I182" s="327"/>
      <c r="J182" s="328"/>
      <c r="K182" s="78"/>
      <c r="L182" s="78"/>
      <c r="M182" s="78"/>
      <c r="N182" s="78"/>
      <c r="O182" s="78"/>
      <c r="P182" s="78"/>
      <c r="Q182" s="78"/>
    </row>
    <row r="183" spans="1:17" ht="24.95" customHeight="1" x14ac:dyDescent="0.2">
      <c r="A183" s="8">
        <v>177</v>
      </c>
      <c r="B183" s="131"/>
      <c r="C183" s="122"/>
      <c r="D183" s="382"/>
      <c r="E183" s="382"/>
      <c r="F183" s="382"/>
      <c r="G183" s="382"/>
      <c r="H183" s="113"/>
      <c r="I183" s="327"/>
      <c r="J183" s="328"/>
      <c r="K183" s="78"/>
      <c r="L183" s="78"/>
      <c r="M183" s="78"/>
      <c r="N183" s="78"/>
      <c r="O183" s="78"/>
      <c r="P183" s="78"/>
      <c r="Q183" s="78"/>
    </row>
    <row r="184" spans="1:17" ht="24.95" customHeight="1" x14ac:dyDescent="0.2">
      <c r="A184" s="8">
        <v>178</v>
      </c>
      <c r="B184" s="131"/>
      <c r="C184" s="122"/>
      <c r="D184" s="382"/>
      <c r="E184" s="382"/>
      <c r="F184" s="382"/>
      <c r="G184" s="382"/>
      <c r="H184" s="113"/>
      <c r="I184" s="327"/>
      <c r="J184" s="328"/>
      <c r="K184" s="78"/>
      <c r="L184" s="78"/>
      <c r="M184" s="78"/>
      <c r="N184" s="78"/>
      <c r="O184" s="78"/>
      <c r="P184" s="78"/>
      <c r="Q184" s="78"/>
    </row>
    <row r="185" spans="1:17" ht="24.95" customHeight="1" x14ac:dyDescent="0.2">
      <c r="A185" s="8">
        <v>179</v>
      </c>
      <c r="B185" s="131"/>
      <c r="C185" s="122"/>
      <c r="D185" s="382"/>
      <c r="E185" s="382"/>
      <c r="F185" s="382"/>
      <c r="G185" s="382"/>
      <c r="H185" s="113"/>
      <c r="I185" s="327"/>
      <c r="J185" s="328"/>
      <c r="K185" s="78"/>
      <c r="L185" s="78"/>
      <c r="M185" s="78"/>
      <c r="N185" s="78"/>
      <c r="O185" s="78"/>
      <c r="P185" s="78"/>
      <c r="Q185" s="78"/>
    </row>
    <row r="186" spans="1:17" ht="24.95" customHeight="1" x14ac:dyDescent="0.2">
      <c r="A186" s="8">
        <v>180</v>
      </c>
      <c r="B186" s="131"/>
      <c r="C186" s="122"/>
      <c r="D186" s="382"/>
      <c r="E186" s="382"/>
      <c r="F186" s="382"/>
      <c r="G186" s="382"/>
      <c r="H186" s="113"/>
      <c r="I186" s="327"/>
      <c r="J186" s="328"/>
      <c r="K186" s="78"/>
      <c r="L186" s="78"/>
      <c r="M186" s="78"/>
      <c r="N186" s="78"/>
      <c r="O186" s="78"/>
      <c r="P186" s="78"/>
      <c r="Q186" s="78"/>
    </row>
    <row r="187" spans="1:17" ht="24.95" customHeight="1" x14ac:dyDescent="0.2">
      <c r="A187" s="8">
        <v>181</v>
      </c>
      <c r="B187" s="131"/>
      <c r="C187" s="122"/>
      <c r="D187" s="382"/>
      <c r="E187" s="382"/>
      <c r="F187" s="382"/>
      <c r="G187" s="382"/>
      <c r="H187" s="113"/>
      <c r="I187" s="327"/>
      <c r="J187" s="328"/>
      <c r="K187" s="78"/>
      <c r="L187" s="78"/>
      <c r="M187" s="78"/>
      <c r="N187" s="78"/>
      <c r="O187" s="78"/>
      <c r="P187" s="78"/>
      <c r="Q187" s="78"/>
    </row>
    <row r="188" spans="1:17" ht="24.95" customHeight="1" x14ac:dyDescent="0.2">
      <c r="A188" s="8">
        <v>182</v>
      </c>
      <c r="B188" s="131"/>
      <c r="C188" s="122"/>
      <c r="D188" s="382"/>
      <c r="E188" s="382"/>
      <c r="F188" s="382"/>
      <c r="G188" s="382"/>
      <c r="H188" s="113"/>
      <c r="I188" s="327"/>
      <c r="J188" s="328"/>
      <c r="K188" s="78"/>
      <c r="L188" s="78"/>
      <c r="M188" s="78"/>
      <c r="N188" s="78"/>
      <c r="O188" s="78"/>
      <c r="P188" s="78"/>
      <c r="Q188" s="78"/>
    </row>
    <row r="189" spans="1:17" ht="24.95" customHeight="1" x14ac:dyDescent="0.2">
      <c r="A189" s="8">
        <v>183</v>
      </c>
      <c r="B189" s="131"/>
      <c r="C189" s="122"/>
      <c r="D189" s="382"/>
      <c r="E189" s="382"/>
      <c r="F189" s="382"/>
      <c r="G189" s="382"/>
      <c r="H189" s="113"/>
      <c r="I189" s="327"/>
      <c r="J189" s="328"/>
      <c r="K189" s="78"/>
      <c r="L189" s="78"/>
      <c r="M189" s="78"/>
      <c r="N189" s="78"/>
      <c r="O189" s="78"/>
      <c r="P189" s="78"/>
      <c r="Q189" s="78"/>
    </row>
    <row r="190" spans="1:17" ht="24.95" customHeight="1" x14ac:dyDescent="0.2">
      <c r="A190" s="8">
        <v>184</v>
      </c>
      <c r="B190" s="131"/>
      <c r="C190" s="122"/>
      <c r="D190" s="382"/>
      <c r="E190" s="382"/>
      <c r="F190" s="382"/>
      <c r="G190" s="382"/>
      <c r="H190" s="113"/>
      <c r="I190" s="327"/>
      <c r="J190" s="328"/>
      <c r="K190" s="78"/>
      <c r="L190" s="78"/>
      <c r="M190" s="78"/>
      <c r="N190" s="78"/>
      <c r="O190" s="78"/>
      <c r="P190" s="78"/>
      <c r="Q190" s="78"/>
    </row>
    <row r="191" spans="1:17" ht="24.95" customHeight="1" x14ac:dyDescent="0.2">
      <c r="A191" s="8">
        <v>185</v>
      </c>
      <c r="B191" s="131"/>
      <c r="C191" s="122"/>
      <c r="D191" s="382"/>
      <c r="E191" s="382"/>
      <c r="F191" s="382"/>
      <c r="G191" s="382"/>
      <c r="H191" s="113"/>
      <c r="I191" s="327"/>
      <c r="J191" s="328"/>
      <c r="K191" s="78"/>
      <c r="L191" s="78"/>
      <c r="M191" s="78"/>
      <c r="N191" s="78"/>
      <c r="O191" s="78"/>
      <c r="P191" s="78"/>
      <c r="Q191" s="78"/>
    </row>
    <row r="192" spans="1:17" ht="24.95" customHeight="1" x14ac:dyDescent="0.2">
      <c r="A192" s="8">
        <v>186</v>
      </c>
      <c r="B192" s="131"/>
      <c r="C192" s="122"/>
      <c r="D192" s="382"/>
      <c r="E192" s="382"/>
      <c r="F192" s="382"/>
      <c r="G192" s="382"/>
      <c r="H192" s="113"/>
      <c r="I192" s="327"/>
      <c r="J192" s="328"/>
      <c r="K192" s="78"/>
      <c r="L192" s="78"/>
      <c r="M192" s="78"/>
      <c r="N192" s="78"/>
      <c r="O192" s="78"/>
      <c r="P192" s="78"/>
      <c r="Q192" s="78"/>
    </row>
    <row r="193" spans="1:17" ht="24.95" customHeight="1" x14ac:dyDescent="0.2">
      <c r="A193" s="8">
        <v>187</v>
      </c>
      <c r="B193" s="131"/>
      <c r="C193" s="122"/>
      <c r="D193" s="382"/>
      <c r="E193" s="382"/>
      <c r="F193" s="382"/>
      <c r="G193" s="382"/>
      <c r="H193" s="113"/>
      <c r="I193" s="327"/>
      <c r="J193" s="328"/>
      <c r="K193" s="78"/>
      <c r="L193" s="78"/>
      <c r="M193" s="78"/>
      <c r="N193" s="78"/>
      <c r="O193" s="78"/>
      <c r="P193" s="78"/>
      <c r="Q193" s="78"/>
    </row>
    <row r="194" spans="1:17" ht="24.95" customHeight="1" x14ac:dyDescent="0.2">
      <c r="A194" s="8">
        <v>188</v>
      </c>
      <c r="B194" s="131"/>
      <c r="C194" s="122"/>
      <c r="D194" s="382"/>
      <c r="E194" s="382"/>
      <c r="F194" s="382"/>
      <c r="G194" s="382"/>
      <c r="H194" s="113"/>
      <c r="I194" s="327"/>
      <c r="J194" s="328"/>
      <c r="K194" s="78"/>
      <c r="L194" s="78"/>
      <c r="M194" s="78"/>
      <c r="N194" s="78"/>
      <c r="O194" s="78"/>
      <c r="P194" s="78"/>
      <c r="Q194" s="78"/>
    </row>
    <row r="195" spans="1:17" ht="24.95" customHeight="1" x14ac:dyDescent="0.2">
      <c r="A195" s="8">
        <v>189</v>
      </c>
      <c r="B195" s="131"/>
      <c r="C195" s="122"/>
      <c r="D195" s="382"/>
      <c r="E195" s="382"/>
      <c r="F195" s="382"/>
      <c r="G195" s="382"/>
      <c r="H195" s="113"/>
      <c r="I195" s="327"/>
      <c r="J195" s="328"/>
      <c r="K195" s="78"/>
      <c r="L195" s="78"/>
      <c r="M195" s="78"/>
      <c r="N195" s="78"/>
      <c r="O195" s="78"/>
      <c r="P195" s="78"/>
      <c r="Q195" s="78"/>
    </row>
    <row r="196" spans="1:17" ht="24.95" customHeight="1" x14ac:dyDescent="0.2">
      <c r="A196" s="8">
        <v>190</v>
      </c>
      <c r="B196" s="131"/>
      <c r="C196" s="122"/>
      <c r="D196" s="382"/>
      <c r="E196" s="382"/>
      <c r="F196" s="382"/>
      <c r="G196" s="382"/>
      <c r="H196" s="113"/>
      <c r="I196" s="327"/>
      <c r="J196" s="328"/>
      <c r="K196" s="78"/>
      <c r="L196" s="78"/>
      <c r="M196" s="78"/>
      <c r="N196" s="78"/>
      <c r="O196" s="78"/>
      <c r="P196" s="78"/>
      <c r="Q196" s="78"/>
    </row>
    <row r="197" spans="1:17" ht="24.95" customHeight="1" x14ac:dyDescent="0.2">
      <c r="A197" s="8">
        <v>191</v>
      </c>
      <c r="B197" s="131"/>
      <c r="C197" s="122"/>
      <c r="D197" s="382"/>
      <c r="E197" s="382"/>
      <c r="F197" s="382"/>
      <c r="G197" s="382"/>
      <c r="H197" s="113"/>
      <c r="I197" s="327"/>
      <c r="J197" s="328"/>
      <c r="K197" s="78"/>
      <c r="L197" s="78"/>
      <c r="M197" s="78"/>
      <c r="N197" s="78"/>
      <c r="O197" s="78"/>
      <c r="P197" s="78"/>
      <c r="Q197" s="78"/>
    </row>
    <row r="198" spans="1:17" ht="24.95" customHeight="1" x14ac:dyDescent="0.2">
      <c r="A198" s="8">
        <v>192</v>
      </c>
      <c r="B198" s="131"/>
      <c r="C198" s="122"/>
      <c r="D198" s="382"/>
      <c r="E198" s="382"/>
      <c r="F198" s="382"/>
      <c r="G198" s="382"/>
      <c r="H198" s="113"/>
      <c r="I198" s="327"/>
      <c r="J198" s="328"/>
      <c r="K198" s="78"/>
      <c r="L198" s="78"/>
      <c r="M198" s="78"/>
      <c r="N198" s="78"/>
      <c r="O198" s="78"/>
      <c r="P198" s="78"/>
      <c r="Q198" s="78"/>
    </row>
    <row r="199" spans="1:17" ht="24.95" customHeight="1" x14ac:dyDescent="0.2">
      <c r="A199" s="8">
        <v>193</v>
      </c>
      <c r="B199" s="131"/>
      <c r="C199" s="122"/>
      <c r="D199" s="382"/>
      <c r="E199" s="382"/>
      <c r="F199" s="382"/>
      <c r="G199" s="382"/>
      <c r="H199" s="113"/>
      <c r="I199" s="327"/>
      <c r="J199" s="328"/>
      <c r="K199" s="78"/>
      <c r="L199" s="78"/>
      <c r="M199" s="78"/>
      <c r="N199" s="78"/>
      <c r="O199" s="78"/>
      <c r="P199" s="78"/>
      <c r="Q199" s="78"/>
    </row>
    <row r="200" spans="1:17" ht="24.95" customHeight="1" x14ac:dyDescent="0.2">
      <c r="A200" s="8">
        <v>194</v>
      </c>
      <c r="B200" s="131"/>
      <c r="C200" s="122"/>
      <c r="D200" s="382"/>
      <c r="E200" s="382"/>
      <c r="F200" s="382"/>
      <c r="G200" s="382"/>
      <c r="H200" s="113"/>
      <c r="I200" s="327"/>
      <c r="J200" s="328"/>
      <c r="K200" s="78"/>
      <c r="L200" s="78"/>
      <c r="M200" s="78"/>
      <c r="N200" s="78"/>
      <c r="O200" s="78"/>
      <c r="P200" s="78"/>
      <c r="Q200" s="78"/>
    </row>
    <row r="201" spans="1:17" ht="24.95" customHeight="1" x14ac:dyDescent="0.2">
      <c r="A201" s="8">
        <v>195</v>
      </c>
      <c r="B201" s="131"/>
      <c r="C201" s="122"/>
      <c r="D201" s="382"/>
      <c r="E201" s="382"/>
      <c r="F201" s="382"/>
      <c r="G201" s="382"/>
      <c r="H201" s="113"/>
      <c r="I201" s="327"/>
      <c r="J201" s="328"/>
      <c r="K201" s="78"/>
      <c r="L201" s="78"/>
      <c r="M201" s="78"/>
      <c r="N201" s="78"/>
      <c r="O201" s="78"/>
      <c r="P201" s="78"/>
      <c r="Q201" s="78"/>
    </row>
    <row r="202" spans="1:17" ht="24.95" customHeight="1" x14ac:dyDescent="0.2">
      <c r="A202" s="8">
        <v>196</v>
      </c>
      <c r="B202" s="131"/>
      <c r="C202" s="122"/>
      <c r="D202" s="382"/>
      <c r="E202" s="382"/>
      <c r="F202" s="382"/>
      <c r="G202" s="382"/>
      <c r="H202" s="113"/>
      <c r="I202" s="327"/>
      <c r="J202" s="328"/>
      <c r="K202" s="78"/>
      <c r="L202" s="78"/>
      <c r="M202" s="78"/>
      <c r="N202" s="78"/>
      <c r="O202" s="78"/>
      <c r="P202" s="78"/>
      <c r="Q202" s="78"/>
    </row>
    <row r="203" spans="1:17" ht="24.95" customHeight="1" x14ac:dyDescent="0.2">
      <c r="A203" s="8">
        <v>197</v>
      </c>
      <c r="B203" s="131"/>
      <c r="C203" s="122"/>
      <c r="D203" s="382"/>
      <c r="E203" s="382"/>
      <c r="F203" s="382"/>
      <c r="G203" s="382"/>
      <c r="H203" s="113"/>
      <c r="I203" s="327"/>
      <c r="J203" s="328"/>
      <c r="K203" s="78"/>
      <c r="L203" s="78"/>
      <c r="M203" s="78"/>
      <c r="N203" s="78"/>
      <c r="O203" s="78"/>
      <c r="P203" s="78"/>
      <c r="Q203" s="78"/>
    </row>
    <row r="204" spans="1:17" ht="24.95" customHeight="1" x14ac:dyDescent="0.2">
      <c r="A204" s="8">
        <v>198</v>
      </c>
      <c r="B204" s="131"/>
      <c r="C204" s="122"/>
      <c r="D204" s="382"/>
      <c r="E204" s="382"/>
      <c r="F204" s="382"/>
      <c r="G204" s="382"/>
      <c r="H204" s="113"/>
      <c r="I204" s="327"/>
      <c r="J204" s="328"/>
      <c r="K204" s="78"/>
      <c r="L204" s="78"/>
      <c r="M204" s="78"/>
      <c r="N204" s="78"/>
      <c r="O204" s="78"/>
      <c r="P204" s="78"/>
      <c r="Q204" s="78"/>
    </row>
    <row r="205" spans="1:17" ht="24.95" customHeight="1" x14ac:dyDescent="0.2">
      <c r="A205" s="8">
        <v>199</v>
      </c>
      <c r="B205" s="131"/>
      <c r="C205" s="122"/>
      <c r="D205" s="382"/>
      <c r="E205" s="382"/>
      <c r="F205" s="382"/>
      <c r="G205" s="382"/>
      <c r="H205" s="113"/>
      <c r="I205" s="327"/>
      <c r="J205" s="328"/>
      <c r="K205" s="78"/>
      <c r="L205" s="78"/>
      <c r="M205" s="78"/>
      <c r="N205" s="78"/>
      <c r="O205" s="78"/>
      <c r="P205" s="78"/>
      <c r="Q205" s="78"/>
    </row>
    <row r="206" spans="1:17" ht="24.95" customHeight="1" thickBot="1" x14ac:dyDescent="0.25">
      <c r="A206" s="9">
        <v>200</v>
      </c>
      <c r="B206" s="132"/>
      <c r="C206" s="118"/>
      <c r="D206" s="383"/>
      <c r="E206" s="383"/>
      <c r="F206" s="383"/>
      <c r="G206" s="383"/>
      <c r="H206" s="114"/>
      <c r="I206" s="345"/>
      <c r="J206" s="346"/>
      <c r="K206" s="78"/>
      <c r="L206" s="78"/>
      <c r="M206" s="78"/>
      <c r="N206" s="78"/>
      <c r="O206" s="78"/>
      <c r="P206" s="78"/>
      <c r="Q206" s="78"/>
    </row>
  </sheetData>
  <sheetProtection sheet="1" objects="1" scenarios="1"/>
  <mergeCells count="612">
    <mergeCell ref="D206:E206"/>
    <mergeCell ref="F206:G206"/>
    <mergeCell ref="I206:J206"/>
    <mergeCell ref="D204:E204"/>
    <mergeCell ref="F204:G204"/>
    <mergeCell ref="I204:J204"/>
    <mergeCell ref="D205:E205"/>
    <mergeCell ref="F205:G205"/>
    <mergeCell ref="I205:J205"/>
    <mergeCell ref="D202:E202"/>
    <mergeCell ref="F202:G202"/>
    <mergeCell ref="I202:J202"/>
    <mergeCell ref="D203:E203"/>
    <mergeCell ref="F203:G203"/>
    <mergeCell ref="I203:J203"/>
    <mergeCell ref="D200:E200"/>
    <mergeCell ref="F200:G200"/>
    <mergeCell ref="I200:J200"/>
    <mergeCell ref="D201:E201"/>
    <mergeCell ref="F201:G201"/>
    <mergeCell ref="I201:J201"/>
    <mergeCell ref="D198:E198"/>
    <mergeCell ref="F198:G198"/>
    <mergeCell ref="I198:J198"/>
    <mergeCell ref="D199:E199"/>
    <mergeCell ref="F199:G199"/>
    <mergeCell ref="I199:J199"/>
    <mergeCell ref="D196:E196"/>
    <mergeCell ref="F196:G196"/>
    <mergeCell ref="I196:J196"/>
    <mergeCell ref="D197:E197"/>
    <mergeCell ref="F197:G197"/>
    <mergeCell ref="I197:J197"/>
    <mergeCell ref="D194:E194"/>
    <mergeCell ref="F194:G194"/>
    <mergeCell ref="I194:J194"/>
    <mergeCell ref="D195:E195"/>
    <mergeCell ref="F195:G195"/>
    <mergeCell ref="I195:J195"/>
    <mergeCell ref="D192:E192"/>
    <mergeCell ref="F192:G192"/>
    <mergeCell ref="I192:J192"/>
    <mergeCell ref="D193:E193"/>
    <mergeCell ref="F193:G193"/>
    <mergeCell ref="I193:J193"/>
    <mergeCell ref="D190:E190"/>
    <mergeCell ref="F190:G190"/>
    <mergeCell ref="I190:J190"/>
    <mergeCell ref="D191:E191"/>
    <mergeCell ref="F191:G191"/>
    <mergeCell ref="I191:J191"/>
    <mergeCell ref="D188:E188"/>
    <mergeCell ref="F188:G188"/>
    <mergeCell ref="I188:J188"/>
    <mergeCell ref="D189:E189"/>
    <mergeCell ref="F189:G189"/>
    <mergeCell ref="I189:J189"/>
    <mergeCell ref="D186:E186"/>
    <mergeCell ref="F186:G186"/>
    <mergeCell ref="I186:J186"/>
    <mergeCell ref="D187:E187"/>
    <mergeCell ref="F187:G187"/>
    <mergeCell ref="I187:J187"/>
    <mergeCell ref="D184:E184"/>
    <mergeCell ref="F184:G184"/>
    <mergeCell ref="I184:J184"/>
    <mergeCell ref="D185:E185"/>
    <mergeCell ref="F185:G185"/>
    <mergeCell ref="I185:J185"/>
    <mergeCell ref="D182:E182"/>
    <mergeCell ref="F182:G182"/>
    <mergeCell ref="I182:J182"/>
    <mergeCell ref="D183:E183"/>
    <mergeCell ref="F183:G183"/>
    <mergeCell ref="I183:J183"/>
    <mergeCell ref="D180:E180"/>
    <mergeCell ref="F180:G180"/>
    <mergeCell ref="I180:J180"/>
    <mergeCell ref="D181:E181"/>
    <mergeCell ref="F181:G181"/>
    <mergeCell ref="I181:J181"/>
    <mergeCell ref="D178:E178"/>
    <mergeCell ref="F178:G178"/>
    <mergeCell ref="I178:J178"/>
    <mergeCell ref="D179:E179"/>
    <mergeCell ref="F179:G179"/>
    <mergeCell ref="I179:J179"/>
    <mergeCell ref="D176:E176"/>
    <mergeCell ref="F176:G176"/>
    <mergeCell ref="I176:J176"/>
    <mergeCell ref="D177:E177"/>
    <mergeCell ref="F177:G177"/>
    <mergeCell ref="I177:J177"/>
    <mergeCell ref="D174:E174"/>
    <mergeCell ref="F174:G174"/>
    <mergeCell ref="I174:J174"/>
    <mergeCell ref="D175:E175"/>
    <mergeCell ref="F175:G175"/>
    <mergeCell ref="I175:J175"/>
    <mergeCell ref="D172:E172"/>
    <mergeCell ref="F172:G172"/>
    <mergeCell ref="I172:J172"/>
    <mergeCell ref="D173:E173"/>
    <mergeCell ref="F173:G173"/>
    <mergeCell ref="I173:J173"/>
    <mergeCell ref="D170:E170"/>
    <mergeCell ref="F170:G170"/>
    <mergeCell ref="I170:J170"/>
    <mergeCell ref="D171:E171"/>
    <mergeCell ref="F171:G171"/>
    <mergeCell ref="I171:J171"/>
    <mergeCell ref="D168:E168"/>
    <mergeCell ref="F168:G168"/>
    <mergeCell ref="I168:J168"/>
    <mergeCell ref="D169:E169"/>
    <mergeCell ref="F169:G169"/>
    <mergeCell ref="I169:J169"/>
    <mergeCell ref="D166:E166"/>
    <mergeCell ref="F166:G166"/>
    <mergeCell ref="I166:J166"/>
    <mergeCell ref="D167:E167"/>
    <mergeCell ref="F167:G167"/>
    <mergeCell ref="I167:J167"/>
    <mergeCell ref="D164:E164"/>
    <mergeCell ref="F164:G164"/>
    <mergeCell ref="I164:J164"/>
    <mergeCell ref="D165:E165"/>
    <mergeCell ref="F165:G165"/>
    <mergeCell ref="I165:J165"/>
    <mergeCell ref="D162:E162"/>
    <mergeCell ref="F162:G162"/>
    <mergeCell ref="I162:J162"/>
    <mergeCell ref="D163:E163"/>
    <mergeCell ref="F163:G163"/>
    <mergeCell ref="I163:J163"/>
    <mergeCell ref="D160:E160"/>
    <mergeCell ref="F160:G160"/>
    <mergeCell ref="I160:J160"/>
    <mergeCell ref="D161:E161"/>
    <mergeCell ref="F161:G161"/>
    <mergeCell ref="I161:J161"/>
    <mergeCell ref="D158:E158"/>
    <mergeCell ref="F158:G158"/>
    <mergeCell ref="I158:J158"/>
    <mergeCell ref="D159:E159"/>
    <mergeCell ref="F159:G159"/>
    <mergeCell ref="I159:J159"/>
    <mergeCell ref="D156:E156"/>
    <mergeCell ref="F156:G156"/>
    <mergeCell ref="I156:J156"/>
    <mergeCell ref="D157:E157"/>
    <mergeCell ref="F157:G157"/>
    <mergeCell ref="I157:J157"/>
    <mergeCell ref="D154:E154"/>
    <mergeCell ref="F154:G154"/>
    <mergeCell ref="I154:J154"/>
    <mergeCell ref="D155:E155"/>
    <mergeCell ref="F155:G155"/>
    <mergeCell ref="I155:J155"/>
    <mergeCell ref="D152:E152"/>
    <mergeCell ref="F152:G152"/>
    <mergeCell ref="I152:J152"/>
    <mergeCell ref="D153:E153"/>
    <mergeCell ref="F153:G153"/>
    <mergeCell ref="I153:J153"/>
    <mergeCell ref="D150:E150"/>
    <mergeCell ref="F150:G150"/>
    <mergeCell ref="I150:J150"/>
    <mergeCell ref="D151:E151"/>
    <mergeCell ref="F151:G151"/>
    <mergeCell ref="I151:J151"/>
    <mergeCell ref="D148:E148"/>
    <mergeCell ref="F148:G148"/>
    <mergeCell ref="I148:J148"/>
    <mergeCell ref="D149:E149"/>
    <mergeCell ref="F149:G149"/>
    <mergeCell ref="I149:J149"/>
    <mergeCell ref="D146:E146"/>
    <mergeCell ref="F146:G146"/>
    <mergeCell ref="I146:J146"/>
    <mergeCell ref="D147:E147"/>
    <mergeCell ref="F147:G147"/>
    <mergeCell ref="I147:J147"/>
    <mergeCell ref="D144:E144"/>
    <mergeCell ref="F144:G144"/>
    <mergeCell ref="I144:J144"/>
    <mergeCell ref="D145:E145"/>
    <mergeCell ref="F145:G145"/>
    <mergeCell ref="I145:J145"/>
    <mergeCell ref="D142:E142"/>
    <mergeCell ref="F142:G142"/>
    <mergeCell ref="I142:J142"/>
    <mergeCell ref="D143:E143"/>
    <mergeCell ref="F143:G143"/>
    <mergeCell ref="I143:J143"/>
    <mergeCell ref="D140:E140"/>
    <mergeCell ref="F140:G140"/>
    <mergeCell ref="I140:J140"/>
    <mergeCell ref="D141:E141"/>
    <mergeCell ref="F141:G141"/>
    <mergeCell ref="I141:J141"/>
    <mergeCell ref="D138:E138"/>
    <mergeCell ref="F138:G138"/>
    <mergeCell ref="I138:J138"/>
    <mergeCell ref="D139:E139"/>
    <mergeCell ref="F139:G139"/>
    <mergeCell ref="I139:J139"/>
    <mergeCell ref="D136:E136"/>
    <mergeCell ref="F136:G136"/>
    <mergeCell ref="I136:J136"/>
    <mergeCell ref="D137:E137"/>
    <mergeCell ref="F137:G137"/>
    <mergeCell ref="I137:J137"/>
    <mergeCell ref="D134:E134"/>
    <mergeCell ref="F134:G134"/>
    <mergeCell ref="I134:J134"/>
    <mergeCell ref="D135:E135"/>
    <mergeCell ref="F135:G135"/>
    <mergeCell ref="I135:J135"/>
    <mergeCell ref="D132:E132"/>
    <mergeCell ref="F132:G132"/>
    <mergeCell ref="I132:J132"/>
    <mergeCell ref="D133:E133"/>
    <mergeCell ref="F133:G133"/>
    <mergeCell ref="I133:J133"/>
    <mergeCell ref="D130:E130"/>
    <mergeCell ref="F130:G130"/>
    <mergeCell ref="I130:J130"/>
    <mergeCell ref="D131:E131"/>
    <mergeCell ref="F131:G131"/>
    <mergeCell ref="I131:J131"/>
    <mergeCell ref="D128:E128"/>
    <mergeCell ref="F128:G128"/>
    <mergeCell ref="I128:J128"/>
    <mergeCell ref="D129:E129"/>
    <mergeCell ref="F129:G129"/>
    <mergeCell ref="I129:J129"/>
    <mergeCell ref="D126:E126"/>
    <mergeCell ref="F126:G126"/>
    <mergeCell ref="I126:J126"/>
    <mergeCell ref="D127:E127"/>
    <mergeCell ref="F127:G127"/>
    <mergeCell ref="I127:J127"/>
    <mergeCell ref="D124:E124"/>
    <mergeCell ref="F124:G124"/>
    <mergeCell ref="I124:J124"/>
    <mergeCell ref="D125:E125"/>
    <mergeCell ref="F125:G125"/>
    <mergeCell ref="I125:J125"/>
    <mergeCell ref="D122:E122"/>
    <mergeCell ref="F122:G122"/>
    <mergeCell ref="I122:J122"/>
    <mergeCell ref="D123:E123"/>
    <mergeCell ref="F123:G123"/>
    <mergeCell ref="I123:J123"/>
    <mergeCell ref="D120:E120"/>
    <mergeCell ref="F120:G120"/>
    <mergeCell ref="I120:J120"/>
    <mergeCell ref="D121:E121"/>
    <mergeCell ref="F121:G121"/>
    <mergeCell ref="I121:J121"/>
    <mergeCell ref="D118:E118"/>
    <mergeCell ref="F118:G118"/>
    <mergeCell ref="I118:J118"/>
    <mergeCell ref="D119:E119"/>
    <mergeCell ref="F119:G119"/>
    <mergeCell ref="I119:J119"/>
    <mergeCell ref="D116:E116"/>
    <mergeCell ref="F116:G116"/>
    <mergeCell ref="I116:J116"/>
    <mergeCell ref="D117:E117"/>
    <mergeCell ref="F117:G117"/>
    <mergeCell ref="I117:J117"/>
    <mergeCell ref="D114:E114"/>
    <mergeCell ref="F114:G114"/>
    <mergeCell ref="I114:J114"/>
    <mergeCell ref="D115:E115"/>
    <mergeCell ref="F115:G115"/>
    <mergeCell ref="I115:J115"/>
    <mergeCell ref="D112:E112"/>
    <mergeCell ref="F112:G112"/>
    <mergeCell ref="I112:J112"/>
    <mergeCell ref="D113:E113"/>
    <mergeCell ref="F113:G113"/>
    <mergeCell ref="I113:J113"/>
    <mergeCell ref="D110:E110"/>
    <mergeCell ref="F110:G110"/>
    <mergeCell ref="I110:J110"/>
    <mergeCell ref="D111:E111"/>
    <mergeCell ref="F111:G111"/>
    <mergeCell ref="I111:J111"/>
    <mergeCell ref="D108:E108"/>
    <mergeCell ref="F108:G108"/>
    <mergeCell ref="I108:J108"/>
    <mergeCell ref="D109:E109"/>
    <mergeCell ref="F109:G109"/>
    <mergeCell ref="I109:J109"/>
    <mergeCell ref="D106:E106"/>
    <mergeCell ref="F106:G106"/>
    <mergeCell ref="I106:J106"/>
    <mergeCell ref="D107:E107"/>
    <mergeCell ref="F107:G107"/>
    <mergeCell ref="I107:J107"/>
    <mergeCell ref="D104:E104"/>
    <mergeCell ref="F104:G104"/>
    <mergeCell ref="I104:J104"/>
    <mergeCell ref="D105:E105"/>
    <mergeCell ref="F105:G105"/>
    <mergeCell ref="I105:J105"/>
    <mergeCell ref="D102:E102"/>
    <mergeCell ref="F102:G102"/>
    <mergeCell ref="I102:J102"/>
    <mergeCell ref="D103:E103"/>
    <mergeCell ref="F103:G103"/>
    <mergeCell ref="I103:J103"/>
    <mergeCell ref="D100:E100"/>
    <mergeCell ref="F100:G100"/>
    <mergeCell ref="I100:J100"/>
    <mergeCell ref="D101:E101"/>
    <mergeCell ref="F101:G101"/>
    <mergeCell ref="I101:J101"/>
    <mergeCell ref="D98:E98"/>
    <mergeCell ref="F98:G98"/>
    <mergeCell ref="I98:J98"/>
    <mergeCell ref="D99:E99"/>
    <mergeCell ref="F99:G99"/>
    <mergeCell ref="I99:J99"/>
    <mergeCell ref="D96:E96"/>
    <mergeCell ref="F96:G96"/>
    <mergeCell ref="I96:J96"/>
    <mergeCell ref="D97:E97"/>
    <mergeCell ref="F97:G97"/>
    <mergeCell ref="I97:J97"/>
    <mergeCell ref="D94:E94"/>
    <mergeCell ref="F94:G94"/>
    <mergeCell ref="I94:J94"/>
    <mergeCell ref="D95:E95"/>
    <mergeCell ref="F95:G95"/>
    <mergeCell ref="I95:J95"/>
    <mergeCell ref="D92:E92"/>
    <mergeCell ref="F92:G92"/>
    <mergeCell ref="I92:J92"/>
    <mergeCell ref="D93:E93"/>
    <mergeCell ref="F93:G93"/>
    <mergeCell ref="I93:J93"/>
    <mergeCell ref="D90:E90"/>
    <mergeCell ref="F90:G90"/>
    <mergeCell ref="I90:J90"/>
    <mergeCell ref="D91:E91"/>
    <mergeCell ref="F91:G91"/>
    <mergeCell ref="I91:J91"/>
    <mergeCell ref="D88:E88"/>
    <mergeCell ref="F88:G88"/>
    <mergeCell ref="I88:J88"/>
    <mergeCell ref="D89:E89"/>
    <mergeCell ref="F89:G89"/>
    <mergeCell ref="I89:J89"/>
    <mergeCell ref="D86:E86"/>
    <mergeCell ref="F86:G86"/>
    <mergeCell ref="I86:J86"/>
    <mergeCell ref="D87:E87"/>
    <mergeCell ref="F87:G87"/>
    <mergeCell ref="I87:J87"/>
    <mergeCell ref="D84:E84"/>
    <mergeCell ref="F84:G84"/>
    <mergeCell ref="I84:J84"/>
    <mergeCell ref="D85:E85"/>
    <mergeCell ref="F85:G85"/>
    <mergeCell ref="I85:J85"/>
    <mergeCell ref="D82:E82"/>
    <mergeCell ref="F82:G82"/>
    <mergeCell ref="I82:J82"/>
    <mergeCell ref="D83:E83"/>
    <mergeCell ref="F83:G83"/>
    <mergeCell ref="I83:J83"/>
    <mergeCell ref="D80:E80"/>
    <mergeCell ref="F80:G80"/>
    <mergeCell ref="I80:J80"/>
    <mergeCell ref="D81:E81"/>
    <mergeCell ref="F81:G81"/>
    <mergeCell ref="I81:J81"/>
    <mergeCell ref="D78:E78"/>
    <mergeCell ref="F78:G78"/>
    <mergeCell ref="I78:J78"/>
    <mergeCell ref="D79:E79"/>
    <mergeCell ref="F79:G79"/>
    <mergeCell ref="I79:J79"/>
    <mergeCell ref="D76:E76"/>
    <mergeCell ref="F76:G76"/>
    <mergeCell ref="I76:J76"/>
    <mergeCell ref="D77:E77"/>
    <mergeCell ref="F77:G77"/>
    <mergeCell ref="I77:J77"/>
    <mergeCell ref="D74:E74"/>
    <mergeCell ref="F74:G74"/>
    <mergeCell ref="I74:J74"/>
    <mergeCell ref="D75:E75"/>
    <mergeCell ref="F75:G75"/>
    <mergeCell ref="I75:J75"/>
    <mergeCell ref="D72:E72"/>
    <mergeCell ref="F72:G72"/>
    <mergeCell ref="I72:J72"/>
    <mergeCell ref="D73:E73"/>
    <mergeCell ref="F73:G73"/>
    <mergeCell ref="I73:J73"/>
    <mergeCell ref="D70:E70"/>
    <mergeCell ref="F70:G70"/>
    <mergeCell ref="I70:J70"/>
    <mergeCell ref="D71:E71"/>
    <mergeCell ref="F71:G71"/>
    <mergeCell ref="I71:J71"/>
    <mergeCell ref="D68:E68"/>
    <mergeCell ref="F68:G68"/>
    <mergeCell ref="I68:J68"/>
    <mergeCell ref="D69:E69"/>
    <mergeCell ref="F69:G69"/>
    <mergeCell ref="I69:J69"/>
    <mergeCell ref="D66:E66"/>
    <mergeCell ref="F66:G66"/>
    <mergeCell ref="I66:J66"/>
    <mergeCell ref="D67:E67"/>
    <mergeCell ref="F67:G67"/>
    <mergeCell ref="I67:J67"/>
    <mergeCell ref="D64:E64"/>
    <mergeCell ref="F64:G64"/>
    <mergeCell ref="I64:J64"/>
    <mergeCell ref="D65:E65"/>
    <mergeCell ref="F65:G65"/>
    <mergeCell ref="I65:J65"/>
    <mergeCell ref="D62:E62"/>
    <mergeCell ref="F62:G62"/>
    <mergeCell ref="I62:J62"/>
    <mergeCell ref="D63:E63"/>
    <mergeCell ref="F63:G63"/>
    <mergeCell ref="I63:J63"/>
    <mergeCell ref="D60:E60"/>
    <mergeCell ref="F60:G60"/>
    <mergeCell ref="I60:J60"/>
    <mergeCell ref="D61:E61"/>
    <mergeCell ref="F61:G61"/>
    <mergeCell ref="I61:J61"/>
    <mergeCell ref="D58:E58"/>
    <mergeCell ref="F58:G58"/>
    <mergeCell ref="I58:J58"/>
    <mergeCell ref="D59:E59"/>
    <mergeCell ref="F59:G59"/>
    <mergeCell ref="I59:J59"/>
    <mergeCell ref="D56:E56"/>
    <mergeCell ref="F56:G56"/>
    <mergeCell ref="I56:J56"/>
    <mergeCell ref="D57:E57"/>
    <mergeCell ref="F57:G57"/>
    <mergeCell ref="I57:J57"/>
    <mergeCell ref="D54:E54"/>
    <mergeCell ref="F54:G54"/>
    <mergeCell ref="I54:J54"/>
    <mergeCell ref="D55:E55"/>
    <mergeCell ref="F55:G55"/>
    <mergeCell ref="I55:J55"/>
    <mergeCell ref="D52:E52"/>
    <mergeCell ref="F52:G52"/>
    <mergeCell ref="I52:J52"/>
    <mergeCell ref="D53:E53"/>
    <mergeCell ref="F53:G53"/>
    <mergeCell ref="I53:J53"/>
    <mergeCell ref="D50:E50"/>
    <mergeCell ref="F50:G50"/>
    <mergeCell ref="I50:J50"/>
    <mergeCell ref="D51:E51"/>
    <mergeCell ref="F51:G51"/>
    <mergeCell ref="I51:J51"/>
    <mergeCell ref="D48:E48"/>
    <mergeCell ref="F48:G48"/>
    <mergeCell ref="I48:J48"/>
    <mergeCell ref="D49:E49"/>
    <mergeCell ref="F49:G49"/>
    <mergeCell ref="I49:J49"/>
    <mergeCell ref="D46:E46"/>
    <mergeCell ref="F46:G46"/>
    <mergeCell ref="I46:J46"/>
    <mergeCell ref="D47:E47"/>
    <mergeCell ref="F47:G47"/>
    <mergeCell ref="I47:J47"/>
    <mergeCell ref="D44:E44"/>
    <mergeCell ref="F44:G44"/>
    <mergeCell ref="I44:J44"/>
    <mergeCell ref="D45:E45"/>
    <mergeCell ref="F45:G45"/>
    <mergeCell ref="I45:J45"/>
    <mergeCell ref="D42:E42"/>
    <mergeCell ref="F42:G42"/>
    <mergeCell ref="I42:J42"/>
    <mergeCell ref="D43:E43"/>
    <mergeCell ref="F43:G43"/>
    <mergeCell ref="I43:J43"/>
    <mergeCell ref="D40:E40"/>
    <mergeCell ref="F40:G40"/>
    <mergeCell ref="I40:J40"/>
    <mergeCell ref="D41:E41"/>
    <mergeCell ref="F41:G41"/>
    <mergeCell ref="I41:J41"/>
    <mergeCell ref="D38:E38"/>
    <mergeCell ref="F38:G38"/>
    <mergeCell ref="I38:J38"/>
    <mergeCell ref="D39:E39"/>
    <mergeCell ref="F39:G39"/>
    <mergeCell ref="I39:J39"/>
    <mergeCell ref="D36:E36"/>
    <mergeCell ref="F36:G36"/>
    <mergeCell ref="I36:J36"/>
    <mergeCell ref="D37:E37"/>
    <mergeCell ref="F37:G37"/>
    <mergeCell ref="I37:J37"/>
    <mergeCell ref="D34:E34"/>
    <mergeCell ref="F34:G34"/>
    <mergeCell ref="I34:J34"/>
    <mergeCell ref="D35:E35"/>
    <mergeCell ref="F35:G35"/>
    <mergeCell ref="I35:J35"/>
    <mergeCell ref="D32:E32"/>
    <mergeCell ref="F32:G32"/>
    <mergeCell ref="I32:J32"/>
    <mergeCell ref="D33:E33"/>
    <mergeCell ref="F33:G33"/>
    <mergeCell ref="I33:J33"/>
    <mergeCell ref="D30:E30"/>
    <mergeCell ref="F30:G30"/>
    <mergeCell ref="I30:J30"/>
    <mergeCell ref="D31:E31"/>
    <mergeCell ref="F31:G31"/>
    <mergeCell ref="I31:J31"/>
    <mergeCell ref="D28:E28"/>
    <mergeCell ref="F28:G28"/>
    <mergeCell ref="I28:J28"/>
    <mergeCell ref="D29:E29"/>
    <mergeCell ref="F29:G29"/>
    <mergeCell ref="I29:J29"/>
    <mergeCell ref="D26:E26"/>
    <mergeCell ref="F26:G26"/>
    <mergeCell ref="I26:J26"/>
    <mergeCell ref="D27:E27"/>
    <mergeCell ref="F27:G27"/>
    <mergeCell ref="I27:J27"/>
    <mergeCell ref="D24:E24"/>
    <mergeCell ref="F24:G24"/>
    <mergeCell ref="I24:J24"/>
    <mergeCell ref="D25:E25"/>
    <mergeCell ref="F25:G25"/>
    <mergeCell ref="I25:J25"/>
    <mergeCell ref="D22:E22"/>
    <mergeCell ref="F22:G22"/>
    <mergeCell ref="I22:J22"/>
    <mergeCell ref="D23:E23"/>
    <mergeCell ref="F23:G23"/>
    <mergeCell ref="I23:J23"/>
    <mergeCell ref="D20:E20"/>
    <mergeCell ref="F20:G20"/>
    <mergeCell ref="I20:J20"/>
    <mergeCell ref="D21:E21"/>
    <mergeCell ref="F21:G21"/>
    <mergeCell ref="I21:J21"/>
    <mergeCell ref="D18:E18"/>
    <mergeCell ref="F18:G18"/>
    <mergeCell ref="I18:J18"/>
    <mergeCell ref="D19:E19"/>
    <mergeCell ref="F19:G19"/>
    <mergeCell ref="I19:J19"/>
    <mergeCell ref="D16:E16"/>
    <mergeCell ref="F16:G16"/>
    <mergeCell ref="I16:J16"/>
    <mergeCell ref="D17:E17"/>
    <mergeCell ref="F17:G17"/>
    <mergeCell ref="I17:J17"/>
    <mergeCell ref="D14:E14"/>
    <mergeCell ref="F14:G14"/>
    <mergeCell ref="I14:J14"/>
    <mergeCell ref="D15:E15"/>
    <mergeCell ref="F15:G15"/>
    <mergeCell ref="I15:J15"/>
    <mergeCell ref="D12:E12"/>
    <mergeCell ref="F12:G12"/>
    <mergeCell ref="I12:J12"/>
    <mergeCell ref="D13:E13"/>
    <mergeCell ref="F13:G13"/>
    <mergeCell ref="I13:J13"/>
    <mergeCell ref="D10:E10"/>
    <mergeCell ref="F10:G10"/>
    <mergeCell ref="I10:J10"/>
    <mergeCell ref="D11:E11"/>
    <mergeCell ref="F11:G11"/>
    <mergeCell ref="I11:J11"/>
    <mergeCell ref="D8:E8"/>
    <mergeCell ref="F8:G8"/>
    <mergeCell ref="I8:J8"/>
    <mergeCell ref="D9:E9"/>
    <mergeCell ref="F9:G9"/>
    <mergeCell ref="I9:J9"/>
    <mergeCell ref="D6:E6"/>
    <mergeCell ref="F6:G6"/>
    <mergeCell ref="I6:J6"/>
    <mergeCell ref="D7:E7"/>
    <mergeCell ref="F7:G7"/>
    <mergeCell ref="I7:J7"/>
    <mergeCell ref="A1:J1"/>
    <mergeCell ref="A2:B2"/>
    <mergeCell ref="D2:H2"/>
    <mergeCell ref="I2:I4"/>
    <mergeCell ref="J2:J4"/>
    <mergeCell ref="A3:B3"/>
    <mergeCell ref="D3:H5"/>
    <mergeCell ref="A4:B4"/>
    <mergeCell ref="A5:B5"/>
  </mergeCells>
  <dataValidations count="3">
    <dataValidation type="list" allowBlank="1" showInputMessage="1" showErrorMessage="1" error="Enter One of the Following:_x000a_1=Compliant_x000a_2=Not Compliant (service incomplete)_x000a_3=No Service Provided_x000a_4=Service Incomplete_x000a_5=Can't Determine if Service Indicated_x000a_6=Patient Refused/Declined Service_x000a_7=Excluded" promptTitle="Compliance Code" prompt="1=Compliant_x000a_2=Not Compliant (service incomplete)_x000a_3=No Service Provided_x000a_4=Service Incomplete_x000a_5=Can't Determine if Service Indicated_x000a_6=Patient Refused/Declined Service_x000a_7=Excluded" sqref="H7:H206" xr:uid="{00000000-0002-0000-0800-000000000000}">
      <formula1>"1,2,3,4,5,6,7"</formula1>
    </dataValidation>
    <dataValidation type="date" operator="lessThanOrEqual" allowBlank="1" showInputMessage="1" showErrorMessage="1" errorTitle="Date of birth out of range" error="For inclusion in this universe, the patient must have been born on or before 12/31/1999 " prompt="Include patients who were born on or before December 31, 1999" sqref="C7:C206" xr:uid="{00000000-0002-0000-0800-000001000000}">
      <formula1>36525</formula1>
    </dataValidation>
    <dataValidation type="list" allowBlank="1" showInputMessage="1" showErrorMessage="1" prompt="Yes_x000a_No" sqref="D7:G206" xr:uid="{B279EF17-B5ED-4BE5-B96C-ECB35C14AE9B}">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vt:i4>
      </vt:variant>
    </vt:vector>
  </HeadingPairs>
  <TitlesOfParts>
    <vt:vector size="24" baseType="lpstr">
      <vt:lpstr>Instructions for Use</vt:lpstr>
      <vt:lpstr>Code Definitions</vt:lpstr>
      <vt:lpstr>2yo_Imms </vt:lpstr>
      <vt:lpstr>Pap_Test </vt:lpstr>
      <vt:lpstr>BMI_Child</vt:lpstr>
      <vt:lpstr>BMI Adult</vt:lpstr>
      <vt:lpstr>Tobacco</vt:lpstr>
      <vt:lpstr>Asthma</vt:lpstr>
      <vt:lpstr>CAD</vt:lpstr>
      <vt:lpstr>IVD</vt:lpstr>
      <vt:lpstr>Colorectal</vt:lpstr>
      <vt:lpstr>HIV_Linkage</vt:lpstr>
      <vt:lpstr>Depression</vt:lpstr>
      <vt:lpstr>Dental_Sealants </vt:lpstr>
      <vt:lpstr>Hypertension</vt:lpstr>
      <vt:lpstr>Diabetes</vt:lpstr>
      <vt:lpstr>Table 6B UDS Data Output</vt:lpstr>
      <vt:lpstr>Table 7 UDS Data Output</vt:lpstr>
      <vt:lpstr>Compliance Summary Data</vt:lpstr>
      <vt:lpstr>BMI_Child!Print_Area</vt:lpstr>
      <vt:lpstr>Tobacco!Print_Area</vt:lpstr>
      <vt:lpstr>BMI_Child!Print_Titles</vt:lpstr>
      <vt:lpstr>Diabetes!Print_Titles</vt:lpstr>
      <vt:lpstr>Tobacco!Print_Titles</vt:lpstr>
    </vt:vector>
  </TitlesOfParts>
  <Company>stickgold &amp; assoc.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arthur stickgold</dc:creator>
  <cp:lastModifiedBy>David Centerbar</cp:lastModifiedBy>
  <cp:lastPrinted>2017-09-19T20:46:05Z</cp:lastPrinted>
  <dcterms:created xsi:type="dcterms:W3CDTF">2008-03-11T21:59:44Z</dcterms:created>
  <dcterms:modified xsi:type="dcterms:W3CDTF">2018-10-09T13:20:10Z</dcterms:modified>
</cp:coreProperties>
</file>